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Ayton Parish Council\Accounts and Audit\Accounts &amp; Audit 22-23\"/>
    </mc:Choice>
  </mc:AlternateContent>
  <xr:revisionPtr revIDLastSave="0" documentId="13_ncr:1_{E5AA5A1C-9879-40C4-9211-10ED92ED4234}" xr6:coauthVersionLast="47" xr6:coauthVersionMax="47" xr10:uidLastSave="{00000000-0000-0000-0000-000000000000}"/>
  <bookViews>
    <workbookView xWindow="-108" yWindow="-108" windowWidth="23256" windowHeight="12456" activeTab="2" xr2:uid="{77F3D85C-B919-46AF-9440-27516AA82901}"/>
  </bookViews>
  <sheets>
    <sheet name="Overview to date" sheetId="2" r:id="rId1"/>
    <sheet name="Cash Book" sheetId="3" r:id="rId2"/>
    <sheet name="Receipts 22-23" sheetId="6" r:id="rId3"/>
  </sheets>
  <definedNames>
    <definedName name="_xlnm.Print_Area" localSheetId="0">'Overview to date'!$A$1:$H$57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6" l="1"/>
  <c r="J46" i="6"/>
  <c r="I46" i="6"/>
  <c r="H46" i="6"/>
  <c r="F46" i="6"/>
  <c r="G46" i="6"/>
  <c r="C46" i="6"/>
  <c r="E23" i="2" s="1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33" i="3"/>
  <c r="T32" i="3"/>
  <c r="T31" i="3"/>
  <c r="T45" i="3"/>
  <c r="T71" i="3"/>
  <c r="T72" i="3"/>
  <c r="T28" i="3"/>
  <c r="K254" i="3"/>
  <c r="T7" i="3"/>
  <c r="T5" i="3"/>
  <c r="T3" i="3"/>
  <c r="T17" i="3"/>
  <c r="T16" i="3"/>
  <c r="T14" i="3"/>
  <c r="T10" i="3"/>
  <c r="R254" i="3"/>
  <c r="E16" i="2" s="1"/>
  <c r="F16" i="2" s="1"/>
  <c r="Q254" i="3"/>
  <c r="E15" i="2" s="1"/>
  <c r="F15" i="2" s="1"/>
  <c r="H254" i="3"/>
  <c r="E6" i="2" s="1"/>
  <c r="F6" i="2" s="1"/>
  <c r="L254" i="3"/>
  <c r="E10" i="2" s="1"/>
  <c r="F10" i="2" s="1"/>
  <c r="T64" i="3"/>
  <c r="T13" i="3"/>
  <c r="T48" i="3"/>
  <c r="T46" i="3"/>
  <c r="T68" i="3"/>
  <c r="T67" i="3"/>
  <c r="T70" i="3"/>
  <c r="T69" i="3"/>
  <c r="T66" i="3"/>
  <c r="T65" i="3"/>
  <c r="T63" i="3"/>
  <c r="T62" i="3"/>
  <c r="T61" i="3"/>
  <c r="T60" i="3"/>
  <c r="T8" i="3" l="1"/>
  <c r="T59" i="3"/>
  <c r="T57" i="3"/>
  <c r="T56" i="3"/>
  <c r="T55" i="3"/>
  <c r="T54" i="3"/>
  <c r="T53" i="3"/>
  <c r="T52" i="3"/>
  <c r="T51" i="3"/>
  <c r="T50" i="3"/>
  <c r="T49" i="3"/>
  <c r="T47" i="3"/>
  <c r="T44" i="3"/>
  <c r="T42" i="3"/>
  <c r="T41" i="3"/>
  <c r="T40" i="3"/>
  <c r="T39" i="3"/>
  <c r="T38" i="3"/>
  <c r="T37" i="3"/>
  <c r="T36" i="3"/>
  <c r="T35" i="3"/>
  <c r="T34" i="3"/>
  <c r="T30" i="3"/>
  <c r="T27" i="3"/>
  <c r="T26" i="3"/>
  <c r="T25" i="3"/>
  <c r="T24" i="3"/>
  <c r="T20" i="3"/>
  <c r="T15" i="3"/>
  <c r="T12" i="3"/>
  <c r="T11" i="3"/>
  <c r="T9" i="3"/>
  <c r="E254" i="3"/>
  <c r="S254" i="3"/>
  <c r="E17" i="2" s="1"/>
  <c r="F17" i="2" s="1"/>
  <c r="P254" i="3"/>
  <c r="E14" i="2" s="1"/>
  <c r="F14" i="2" s="1"/>
  <c r="O254" i="3"/>
  <c r="E13" i="2" s="1"/>
  <c r="F13" i="2" s="1"/>
  <c r="N254" i="3"/>
  <c r="E12" i="2" s="1"/>
  <c r="F12" i="2" s="1"/>
  <c r="M254" i="3"/>
  <c r="E11" i="2" s="1"/>
  <c r="F11" i="2" s="1"/>
  <c r="E9" i="2"/>
  <c r="F9" i="2" s="1"/>
  <c r="J254" i="3"/>
  <c r="E8" i="2" s="1"/>
  <c r="F8" i="2" s="1"/>
  <c r="I254" i="3"/>
  <c r="E7" i="2" s="1"/>
  <c r="F7" i="2" s="1"/>
  <c r="G254" i="3"/>
  <c r="E5" i="2" s="1"/>
  <c r="F5" i="2" s="1"/>
  <c r="F254" i="3"/>
  <c r="E32" i="2"/>
  <c r="B19" i="2"/>
  <c r="B32" i="2"/>
  <c r="D19" i="2"/>
  <c r="E4" i="2" l="1"/>
  <c r="F4" i="2" l="1"/>
  <c r="F19" i="2" s="1"/>
  <c r="E19" i="2"/>
  <c r="E24" i="2" s="1"/>
  <c r="E27" i="2" s="1"/>
</calcChain>
</file>

<file path=xl/sharedStrings.xml><?xml version="1.0" encoding="utf-8"?>
<sst xmlns="http://schemas.openxmlformats.org/spreadsheetml/2006/main" count="904" uniqueCount="475">
  <si>
    <t>Receipts</t>
  </si>
  <si>
    <t>Date</t>
  </si>
  <si>
    <t>Details</t>
  </si>
  <si>
    <t>Payments</t>
  </si>
  <si>
    <t>VAT</t>
  </si>
  <si>
    <t>Payment To:</t>
  </si>
  <si>
    <t>Amount</t>
  </si>
  <si>
    <t>Description</t>
  </si>
  <si>
    <t>Budget</t>
  </si>
  <si>
    <t>Spent to Date</t>
  </si>
  <si>
    <t>Remaining Budget</t>
  </si>
  <si>
    <t>Grand Total</t>
  </si>
  <si>
    <t>Previous year</t>
  </si>
  <si>
    <t xml:space="preserve">Previous Year </t>
  </si>
  <si>
    <t xml:space="preserve">Funds brought forward April </t>
  </si>
  <si>
    <t>Add receipts</t>
  </si>
  <si>
    <t>Less Payments</t>
  </si>
  <si>
    <t>Less cheques from previous year cleared in current year</t>
  </si>
  <si>
    <t>Add cheques issued in year not presented by year end</t>
  </si>
  <si>
    <t>Current account balance</t>
  </si>
  <si>
    <t>Deposit account balance</t>
  </si>
  <si>
    <t>TOTAL funds at bank</t>
  </si>
  <si>
    <t>Total:</t>
  </si>
  <si>
    <t>Check</t>
  </si>
  <si>
    <t>Cemetery running costs (Excluding labour)</t>
  </si>
  <si>
    <t>Allotment running costs (Excluding Labour) £2500, waste removal/improvements £1000, Land rent £500</t>
  </si>
  <si>
    <t>Cutting Verges &amp; Greens</t>
  </si>
  <si>
    <t>Public Conveniences</t>
  </si>
  <si>
    <t>Play Park repairs &amp; maintenance</t>
  </si>
  <si>
    <t>Salaries (Clerk, Janitor, Handyperson, Cemetery Sup (P/T), Cemetery &amp; Services Sup (F/T)</t>
  </si>
  <si>
    <t>Vehicle running costs (lease, insurance, road tax) £6000 Service team machines purchase 0</t>
  </si>
  <si>
    <t xml:space="preserve">General Admin (Inc YLCA Membership) £2000, Audit £1500, Bank Charges £175, Insurances £3000, </t>
  </si>
  <si>
    <t xml:space="preserve">Property Maintenance </t>
  </si>
  <si>
    <t>Chairman's Allowance£300 Miscellaneous / Contingency 0</t>
  </si>
  <si>
    <t>Expenditure on village events (S145)</t>
  </si>
  <si>
    <t>Donations to Great Ayton Discovery Centre (S137) £25000, Donations to charities &amp; local community organisations (S137) £200</t>
  </si>
  <si>
    <t>Trees, Planting &amp; Green Spaces £6000, Footpaths &amp; repairs (Wimpey owned land)£500, Cook Family Memorial Garden£750</t>
  </si>
  <si>
    <t xml:space="preserve">Date </t>
  </si>
  <si>
    <t xml:space="preserve">Cemetery </t>
  </si>
  <si>
    <t>Allotments</t>
  </si>
  <si>
    <t>Trees/plants &amp; Green spaces, footpaths, cook memorial garden</t>
  </si>
  <si>
    <t>Cutting verges/greens</t>
  </si>
  <si>
    <t>Public conveniences</t>
  </si>
  <si>
    <t xml:space="preserve">Play park </t>
  </si>
  <si>
    <t>Salaries</t>
  </si>
  <si>
    <t>Vehicle running costs/service machines</t>
  </si>
  <si>
    <t>General Admin inc, memberships, bank charges, audit, insurance</t>
  </si>
  <si>
    <t>Property Maintenance</t>
  </si>
  <si>
    <t>Chairs allowance, misc</t>
  </si>
  <si>
    <t>Expenditure on Village events S145</t>
  </si>
  <si>
    <t>Donations S137</t>
  </si>
  <si>
    <t>Gary Frankish</t>
  </si>
  <si>
    <t>Sam Turner</t>
  </si>
  <si>
    <t>Alan Dale</t>
  </si>
  <si>
    <t>YLCA</t>
  </si>
  <si>
    <t>Swalec</t>
  </si>
  <si>
    <t>Southern Electric</t>
  </si>
  <si>
    <t>Wave</t>
  </si>
  <si>
    <t>25.5.23</t>
  </si>
  <si>
    <t>inc interest accrued to 30.6</t>
  </si>
  <si>
    <t>still to pay</t>
  </si>
  <si>
    <t xml:space="preserve">New balance carried forward </t>
  </si>
  <si>
    <t>precept</t>
  </si>
  <si>
    <t>L Marley</t>
  </si>
  <si>
    <t>diesel for van</t>
  </si>
  <si>
    <t xml:space="preserve">boots </t>
  </si>
  <si>
    <t>fenceboard</t>
  </si>
  <si>
    <t>postfix</t>
  </si>
  <si>
    <t xml:space="preserve">grounds maintenance </t>
  </si>
  <si>
    <t>22.3.22</t>
  </si>
  <si>
    <t>29.3.22</t>
  </si>
  <si>
    <t>21.3.22</t>
  </si>
  <si>
    <t>24.3.22</t>
  </si>
  <si>
    <t>16.3.22</t>
  </si>
  <si>
    <t>28.3.22</t>
  </si>
  <si>
    <t>1.4.22</t>
  </si>
  <si>
    <t xml:space="preserve">membership </t>
  </si>
  <si>
    <t>30.3.22</t>
  </si>
  <si>
    <t>J Wilson &amp; Sons</t>
  </si>
  <si>
    <t>bridge maintenance</t>
  </si>
  <si>
    <t>17.3.22</t>
  </si>
  <si>
    <t>Home fix computers</t>
  </si>
  <si>
    <t>computer / printer/ office</t>
  </si>
  <si>
    <t>25.2.22</t>
  </si>
  <si>
    <t>Thompsons hardware</t>
  </si>
  <si>
    <t>toilet consumables</t>
  </si>
  <si>
    <t>3.3.22</t>
  </si>
  <si>
    <t>new light in disabled toilet</t>
  </si>
  <si>
    <t>P H Greenwell</t>
  </si>
  <si>
    <t>11.3.22</t>
  </si>
  <si>
    <t>Moley Moley</t>
  </si>
  <si>
    <t>mole trapping high green</t>
  </si>
  <si>
    <t>10.3.22</t>
  </si>
  <si>
    <t>Hambleton District Council</t>
  </si>
  <si>
    <t>rates charge cemetery</t>
  </si>
  <si>
    <t>NYBCP</t>
  </si>
  <si>
    <t>Peter Derwent</t>
  </si>
  <si>
    <t>extend posts/supply polycarb sheets</t>
  </si>
  <si>
    <t>supply steel work for whitbread bridge</t>
  </si>
  <si>
    <t>dig and fill grave</t>
  </si>
  <si>
    <t>31.3.22</t>
  </si>
  <si>
    <t>Catch</t>
  </si>
  <si>
    <t>renew webste domain Captian Cooks website</t>
  </si>
  <si>
    <t>Salary recharges 1.1.22 - 31.3.22</t>
  </si>
  <si>
    <t>North Yorkshire C C</t>
  </si>
  <si>
    <t>Monthly trade bin charges</t>
  </si>
  <si>
    <t>April accounts</t>
  </si>
  <si>
    <t>21.4.22</t>
  </si>
  <si>
    <t>29.4.22</t>
  </si>
  <si>
    <t>1.5.22</t>
  </si>
  <si>
    <t>14.4.22</t>
  </si>
  <si>
    <t>A Snowdon</t>
  </si>
  <si>
    <t>Post Office stamps</t>
  </si>
  <si>
    <t>13.4.22</t>
  </si>
  <si>
    <t>6.4.22</t>
  </si>
  <si>
    <t>Studio Botez</t>
  </si>
  <si>
    <t>web hosting</t>
  </si>
  <si>
    <t>17.2.22</t>
  </si>
  <si>
    <t>Garbutt Bros</t>
  </si>
  <si>
    <t>8 cu yard skip</t>
  </si>
  <si>
    <t>Sheild Green Trading</t>
  </si>
  <si>
    <t>bike shelter</t>
  </si>
  <si>
    <t>Mole country stores</t>
  </si>
  <si>
    <t>rat bait</t>
  </si>
  <si>
    <t>8.4.22</t>
  </si>
  <si>
    <t>Minster self drive</t>
  </si>
  <si>
    <t>van rental</t>
  </si>
  <si>
    <t>30.4.22</t>
  </si>
  <si>
    <t>24.4.22</t>
  </si>
  <si>
    <t>E5 fuel for cemetery</t>
  </si>
  <si>
    <t>7.4.22</t>
  </si>
  <si>
    <t>spark plugs, stihl socket tool set</t>
  </si>
  <si>
    <t>DR field mower/petrol mower</t>
  </si>
  <si>
    <t>27.4.22</t>
  </si>
  <si>
    <t>Dewalt drill bit</t>
  </si>
  <si>
    <t>4.5.22</t>
  </si>
  <si>
    <t>washer / bolt n nut kit</t>
  </si>
  <si>
    <t>28.4.22</t>
  </si>
  <si>
    <t>TOR coatings</t>
  </si>
  <si>
    <t>tree guard pack of 5</t>
  </si>
  <si>
    <t>5.4.22</t>
  </si>
  <si>
    <t>insurance recharge for PCC</t>
  </si>
  <si>
    <t>annual hosting fee for Captain Cook website</t>
  </si>
  <si>
    <t>6.6.22</t>
  </si>
  <si>
    <t>GADC</t>
  </si>
  <si>
    <t>donation</t>
  </si>
  <si>
    <t>Southern electric</t>
  </si>
  <si>
    <t>12.4.22</t>
  </si>
  <si>
    <t>water cemetery</t>
  </si>
  <si>
    <t>electric cemetery</t>
  </si>
  <si>
    <t>electric PC Centre</t>
  </si>
  <si>
    <t>12.5.22</t>
  </si>
  <si>
    <t>May accounts</t>
  </si>
  <si>
    <t>grant received 3147.23</t>
  </si>
  <si>
    <t>4.4.22</t>
  </si>
  <si>
    <t>grant for bike shelter Northern rail</t>
  </si>
  <si>
    <t>24.5.22</t>
  </si>
  <si>
    <t>PPL PRS</t>
  </si>
  <si>
    <t>music licence</t>
  </si>
  <si>
    <t>27.5.22</t>
  </si>
  <si>
    <t xml:space="preserve">AL Robinson </t>
  </si>
  <si>
    <t>toilets</t>
  </si>
  <si>
    <t>19.5.22</t>
  </si>
  <si>
    <t>new clerk webinar</t>
  </si>
  <si>
    <t>20.5.22</t>
  </si>
  <si>
    <t>Thompsons timberworks</t>
  </si>
  <si>
    <t>picnic benches meadow</t>
  </si>
  <si>
    <t>16.5.22</t>
  </si>
  <si>
    <t>4 x Portwest hi vis polo shirt</t>
  </si>
  <si>
    <t>sand, cement and trowel</t>
  </si>
  <si>
    <t>handwash, cloths, bucket, bags, spirit level</t>
  </si>
  <si>
    <t>9.5.22</t>
  </si>
  <si>
    <t>compost</t>
  </si>
  <si>
    <t>coach bolt and nut, square washer</t>
  </si>
  <si>
    <t>31.5.22</t>
  </si>
  <si>
    <t>tree stake tanalised x 4</t>
  </si>
  <si>
    <t>rat bait, jug, tape</t>
  </si>
  <si>
    <t>25.5.22</t>
  </si>
  <si>
    <t>amends to Brighten up G A page</t>
  </si>
  <si>
    <t>HP364 multipack</t>
  </si>
  <si>
    <t>1.6.22</t>
  </si>
  <si>
    <t>Roundup</t>
  </si>
  <si>
    <t>P Greenwell</t>
  </si>
  <si>
    <t>Morrisons food/wine - beaon event</t>
  </si>
  <si>
    <t>A Taylor</t>
  </si>
  <si>
    <t>Boyes posters, lights for toilets</t>
  </si>
  <si>
    <t>23.5.22</t>
  </si>
  <si>
    <t>14.2.22</t>
  </si>
  <si>
    <t>B&amp;M corgi trail prizes</t>
  </si>
  <si>
    <t>B&amp;M coffee/tea for PC Centre</t>
  </si>
  <si>
    <t>10.5.22</t>
  </si>
  <si>
    <t>June accounts</t>
  </si>
  <si>
    <t>25.6.22</t>
  </si>
  <si>
    <t>SPA Architects</t>
  </si>
  <si>
    <t>stage 3 appoint contractor inspect works provide cert for works</t>
  </si>
  <si>
    <t>7.6.22</t>
  </si>
  <si>
    <t>17.6.22</t>
  </si>
  <si>
    <t>N Atkinson</t>
  </si>
  <si>
    <t xml:space="preserve">fete marketing </t>
  </si>
  <si>
    <t>2.6.22</t>
  </si>
  <si>
    <t>balloons</t>
  </si>
  <si>
    <t xml:space="preserve">white card </t>
  </si>
  <si>
    <t>30.5.22</t>
  </si>
  <si>
    <t>B&amp;M dog treats/bin bags</t>
  </si>
  <si>
    <t>Eurooffice - stationary</t>
  </si>
  <si>
    <t>13.6.22</t>
  </si>
  <si>
    <t>SLCC _ILCA award</t>
  </si>
  <si>
    <t>10.6.22</t>
  </si>
  <si>
    <t>Chipchase Manners</t>
  </si>
  <si>
    <t>accountancy services year end</t>
  </si>
  <si>
    <t>15.6.22</t>
  </si>
  <si>
    <t>local powers webinar</t>
  </si>
  <si>
    <t>16.6.22</t>
  </si>
  <si>
    <t>persil laundry detergent</t>
  </si>
  <si>
    <t>20.6.22</t>
  </si>
  <si>
    <t>30.6.22</t>
  </si>
  <si>
    <t>post hole digger</t>
  </si>
  <si>
    <t>27.6.22</t>
  </si>
  <si>
    <t>1.7.22</t>
  </si>
  <si>
    <t>29.6.22</t>
  </si>
  <si>
    <t>Thompsons Timberworks</t>
  </si>
  <si>
    <t>lay concrete slab at train station erect bike shelter</t>
  </si>
  <si>
    <t>North Yorkshire CC</t>
  </si>
  <si>
    <t>monthly trade bin charge</t>
  </si>
  <si>
    <t>9.6.22</t>
  </si>
  <si>
    <t>water allotments</t>
  </si>
  <si>
    <t>water toilets</t>
  </si>
  <si>
    <t>20.7.22</t>
  </si>
  <si>
    <t>AL Robinson</t>
  </si>
  <si>
    <t>refurb toilets</t>
  </si>
  <si>
    <t>12.6.22</t>
  </si>
  <si>
    <t>electric toilets</t>
  </si>
  <si>
    <t>electric P C centre</t>
  </si>
  <si>
    <t>30408.47 July accounts</t>
  </si>
  <si>
    <t>16.4.22</t>
  </si>
  <si>
    <t>machinery workshop/ carburettor parts</t>
  </si>
  <si>
    <t>22.4.22</t>
  </si>
  <si>
    <t>machinery workshop repair/oil/air filter</t>
  </si>
  <si>
    <t>11.7.22</t>
  </si>
  <si>
    <t>coupling/plugs/pipe liner</t>
  </si>
  <si>
    <t>8.7.22</t>
  </si>
  <si>
    <t>toilet rolls</t>
  </si>
  <si>
    <t>toilet rolls , handwash</t>
  </si>
  <si>
    <t>15.7.22</t>
  </si>
  <si>
    <t>7.7.22</t>
  </si>
  <si>
    <t>toilet consumables/plants/firelighters</t>
  </si>
  <si>
    <t>14.6.22</t>
  </si>
  <si>
    <t>1.8.22</t>
  </si>
  <si>
    <t>26.8.22</t>
  </si>
  <si>
    <t>27.7.22</t>
  </si>
  <si>
    <t>4.7.22</t>
  </si>
  <si>
    <t>Screwfix plastic plugs/screws</t>
  </si>
  <si>
    <t>5.7.22</t>
  </si>
  <si>
    <t>Thomas Fattorini ltd</t>
  </si>
  <si>
    <t>4 xsterling silver gilt 36mm x 8mm</t>
  </si>
  <si>
    <t>4 cu yard skip</t>
  </si>
  <si>
    <t>toilet refurb</t>
  </si>
  <si>
    <t>stamps/env</t>
  </si>
  <si>
    <t>38130.37 August accounts</t>
  </si>
  <si>
    <t>15.8.22</t>
  </si>
  <si>
    <t>materials for play equipment</t>
  </si>
  <si>
    <t>22.8.22</t>
  </si>
  <si>
    <t>Galleon Supplies</t>
  </si>
  <si>
    <t>29.8.22</t>
  </si>
  <si>
    <t>30.9.22</t>
  </si>
  <si>
    <t>30.8.22</t>
  </si>
  <si>
    <t xml:space="preserve">B&amp;M </t>
  </si>
  <si>
    <t>mop for toilets</t>
  </si>
  <si>
    <t>6.8.22</t>
  </si>
  <si>
    <t>5.9.22</t>
  </si>
  <si>
    <t>9.8.22</t>
  </si>
  <si>
    <t>2.5l zinc coating/wood preserver</t>
  </si>
  <si>
    <t>11.8.22</t>
  </si>
  <si>
    <t>Machinery workshop repair/parts</t>
  </si>
  <si>
    <t>pressure sprayer/rat bait box x 8</t>
  </si>
  <si>
    <t>6.9.22</t>
  </si>
  <si>
    <t>16087.45 September accounts</t>
  </si>
  <si>
    <t>29.9.22</t>
  </si>
  <si>
    <t>Cleaning products</t>
  </si>
  <si>
    <t>31.8.22</t>
  </si>
  <si>
    <t>roundup</t>
  </si>
  <si>
    <t>3.10.22</t>
  </si>
  <si>
    <t>NBB recycled furniture</t>
  </si>
  <si>
    <t>memorial plaque</t>
  </si>
  <si>
    <t>memorial plaque x 4</t>
  </si>
  <si>
    <t>captains seat</t>
  </si>
  <si>
    <t>9.9.22</t>
  </si>
  <si>
    <t>PKF Littlejohn</t>
  </si>
  <si>
    <t>audit</t>
  </si>
  <si>
    <t>16.9.22</t>
  </si>
  <si>
    <t>RoSPA</t>
  </si>
  <si>
    <t>annual inspection play equip</t>
  </si>
  <si>
    <t>disinfectant,bags, ties</t>
  </si>
  <si>
    <t>tarpaulin</t>
  </si>
  <si>
    <t>23.9.22</t>
  </si>
  <si>
    <t>toilet brush x 4</t>
  </si>
  <si>
    <t>anchor bolt, drill bit</t>
  </si>
  <si>
    <t>Teesside industrial door services</t>
  </si>
  <si>
    <t>roller shutter cemetery</t>
  </si>
  <si>
    <t>Vicky Anderson</t>
  </si>
  <si>
    <t>sprayer course</t>
  </si>
  <si>
    <t>Zurich</t>
  </si>
  <si>
    <t xml:space="preserve">insurance </t>
  </si>
  <si>
    <t>13.9.22</t>
  </si>
  <si>
    <t>14.9.22</t>
  </si>
  <si>
    <t>26.9.22</t>
  </si>
  <si>
    <t>Scottish Hydro</t>
  </si>
  <si>
    <t>12.9.22</t>
  </si>
  <si>
    <t>12.8.22</t>
  </si>
  <si>
    <t>27.9.22</t>
  </si>
  <si>
    <t>8328.30 October accounts</t>
  </si>
  <si>
    <t>1.10.22</t>
  </si>
  <si>
    <t>monthly bin charges</t>
  </si>
  <si>
    <t xml:space="preserve">GADClaminating </t>
  </si>
  <si>
    <t>6.10.22</t>
  </si>
  <si>
    <t>12.10.22</t>
  </si>
  <si>
    <t>screwfix washers/lock nuts</t>
  </si>
  <si>
    <t>25.11.22</t>
  </si>
  <si>
    <t>21.11.22</t>
  </si>
  <si>
    <t>Maynards nursery</t>
  </si>
  <si>
    <t>22ft spruce</t>
  </si>
  <si>
    <t>26.10.22</t>
  </si>
  <si>
    <t>secure web hosting and provision</t>
  </si>
  <si>
    <t>31.10.22</t>
  </si>
  <si>
    <t>29.10.22</t>
  </si>
  <si>
    <t>HSG Engineering</t>
  </si>
  <si>
    <t>digger and dumper hire</t>
  </si>
  <si>
    <t>25.10.22</t>
  </si>
  <si>
    <t>anchor bolt</t>
  </si>
  <si>
    <t>padlock</t>
  </si>
  <si>
    <t>20.10.22</t>
  </si>
  <si>
    <t>chainsaw gloves, trousers, boots</t>
  </si>
  <si>
    <t>faceshield,apron, gloves, mask</t>
  </si>
  <si>
    <t>13.10.22</t>
  </si>
  <si>
    <t>washer, bolt, bits</t>
  </si>
  <si>
    <t>22.9.22</t>
  </si>
  <si>
    <t>wood preserver, fence post, toilet consumables</t>
  </si>
  <si>
    <t>7.10.22</t>
  </si>
  <si>
    <t>policies webinar</t>
  </si>
  <si>
    <t>flying start 1/2</t>
  </si>
  <si>
    <t>12.11.22</t>
  </si>
  <si>
    <t>1.11.22</t>
  </si>
  <si>
    <t>Great Ayton scouts</t>
  </si>
  <si>
    <t>bonfire and firework donation</t>
  </si>
  <si>
    <t>British legion</t>
  </si>
  <si>
    <t>poppy wreath</t>
  </si>
  <si>
    <t>4804.41 November accounts</t>
  </si>
  <si>
    <t>10.11.22</t>
  </si>
  <si>
    <t>20.11.22</t>
  </si>
  <si>
    <t>baskets for cemetery</t>
  </si>
  <si>
    <t>22.11.22</t>
  </si>
  <si>
    <t>14.12.22</t>
  </si>
  <si>
    <t>Scottish hydro</t>
  </si>
  <si>
    <t>14.11.22</t>
  </si>
  <si>
    <t>27.11.22</t>
  </si>
  <si>
    <t>Gareth Davies tree care</t>
  </si>
  <si>
    <t>remove 2 wind damaged branches</t>
  </si>
  <si>
    <t xml:space="preserve">Initial </t>
  </si>
  <si>
    <t>contract hygiene units</t>
  </si>
  <si>
    <t>19.10.22</t>
  </si>
  <si>
    <t>24.11.22</t>
  </si>
  <si>
    <t>fence</t>
  </si>
  <si>
    <t>3.11.22</t>
  </si>
  <si>
    <t>wellingtons x 2</t>
  </si>
  <si>
    <t>29.11.22</t>
  </si>
  <si>
    <t>christmas tree erection/disp/2 loppers</t>
  </si>
  <si>
    <t>12.12.22</t>
  </si>
  <si>
    <t xml:space="preserve">Great Ayton D C </t>
  </si>
  <si>
    <t>1.12.22</t>
  </si>
  <si>
    <t>9.12.22</t>
  </si>
  <si>
    <t>allotment cash</t>
  </si>
  <si>
    <t>16062.27 December accounts</t>
  </si>
  <si>
    <t>Salary recharges 1.4.22 - 30.6.22</t>
  </si>
  <si>
    <t>Salary recharges 1.7.22-30.9.22</t>
  </si>
  <si>
    <t>1.1.23</t>
  </si>
  <si>
    <t>28.12.22</t>
  </si>
  <si>
    <t>13.12.22</t>
  </si>
  <si>
    <t>3 xseat, 3 x plaques</t>
  </si>
  <si>
    <t>27.12.22</t>
  </si>
  <si>
    <t>Royal Oak</t>
  </si>
  <si>
    <t>drinks band members/volunteers</t>
  </si>
  <si>
    <t>carols high green</t>
  </si>
  <si>
    <t>Yatton House annual rent</t>
  </si>
  <si>
    <t>donated to macmillan lung cancer nurses charity</t>
  </si>
  <si>
    <t>B&amp;M  snowman trail gift hamper</t>
  </si>
  <si>
    <t>3.1.23</t>
  </si>
  <si>
    <t>22.12.22</t>
  </si>
  <si>
    <t>keys cut for PCC</t>
  </si>
  <si>
    <t>20.12.22</t>
  </si>
  <si>
    <t>toilet con/stamps/flowers</t>
  </si>
  <si>
    <t>30.11.22</t>
  </si>
  <si>
    <t>4.1.23</t>
  </si>
  <si>
    <t xml:space="preserve">chainsaw   </t>
  </si>
  <si>
    <t>tarmac cold lay</t>
  </si>
  <si>
    <t>17.12.22</t>
  </si>
  <si>
    <t>salt rock</t>
  </si>
  <si>
    <t>screws washers</t>
  </si>
  <si>
    <t>5.12.22</t>
  </si>
  <si>
    <t>fence post, tree tie</t>
  </si>
  <si>
    <t>37006.94 January accounts</t>
  </si>
  <si>
    <t>13.1.23</t>
  </si>
  <si>
    <t>ICO</t>
  </si>
  <si>
    <t>annual membership fee</t>
  </si>
  <si>
    <t>19.1.23</t>
  </si>
  <si>
    <t>salary recharges 1.10.22 - 31.12.22</t>
  </si>
  <si>
    <t>16.1.23</t>
  </si>
  <si>
    <t>fencing</t>
  </si>
  <si>
    <t>3.2.22</t>
  </si>
  <si>
    <t>boots x 2 / yellow paint</t>
  </si>
  <si>
    <t>30.1.23</t>
  </si>
  <si>
    <t>25.1.23</t>
  </si>
  <si>
    <t>26.1.23</t>
  </si>
  <si>
    <t>31.1.23</t>
  </si>
  <si>
    <t>1.2.23</t>
  </si>
  <si>
    <t>10.1.23</t>
  </si>
  <si>
    <t>10.2.23</t>
  </si>
  <si>
    <t>Gandi net</t>
  </si>
  <si>
    <t>renewal domain name</t>
  </si>
  <si>
    <t>24.2.23</t>
  </si>
  <si>
    <t>9.2.23</t>
  </si>
  <si>
    <t>admin exclusive rights of burial training</t>
  </si>
  <si>
    <t>16.2.23</t>
  </si>
  <si>
    <t>metabo spanner</t>
  </si>
  <si>
    <t>drill bit and bolt</t>
  </si>
  <si>
    <t>7.2.23</t>
  </si>
  <si>
    <t>bits for benches</t>
  </si>
  <si>
    <t>1.3.23</t>
  </si>
  <si>
    <t>28.2.23</t>
  </si>
  <si>
    <t>6.3.23</t>
  </si>
  <si>
    <t>23.2.23</t>
  </si>
  <si>
    <t>25.3.23</t>
  </si>
  <si>
    <t>23214.76 February accounts</t>
  </si>
  <si>
    <t>3.3.23</t>
  </si>
  <si>
    <t>9.3.23</t>
  </si>
  <si>
    <t>10.3.23</t>
  </si>
  <si>
    <t>3025.38 March accounts</t>
  </si>
  <si>
    <t>rea funerals</t>
  </si>
  <si>
    <t>8.6.22</t>
  </si>
  <si>
    <t>VAT return</t>
  </si>
  <si>
    <t>swalec credit</t>
  </si>
  <si>
    <t>29.7.22</t>
  </si>
  <si>
    <t>8.8.22</t>
  </si>
  <si>
    <t>2.9.22</t>
  </si>
  <si>
    <t>Nat west compensation</t>
  </si>
  <si>
    <t>plaque</t>
  </si>
  <si>
    <t>direct payment to account allotments</t>
  </si>
  <si>
    <t>oct-feb</t>
  </si>
  <si>
    <t>17.10.22</t>
  </si>
  <si>
    <t>M Naylor?</t>
  </si>
  <si>
    <t>24.10.22</t>
  </si>
  <si>
    <t>Hambleton DC grant toilets</t>
  </si>
  <si>
    <t>Allotment cheques</t>
  </si>
  <si>
    <t>bench maddison</t>
  </si>
  <si>
    <t>5.1.23</t>
  </si>
  <si>
    <t>2.11.22</t>
  </si>
  <si>
    <t>cumbor plaques</t>
  </si>
  <si>
    <t>funerals 857, allot 176</t>
  </si>
  <si>
    <t>allot 132, Garage rent £500, Johnson bench £500</t>
  </si>
  <si>
    <t>N york cc grasscutting</t>
  </si>
  <si>
    <t>27.2.23</t>
  </si>
  <si>
    <t>15.3.23</t>
  </si>
  <si>
    <t>funeral 80, allotments 308</t>
  </si>
  <si>
    <t>burial fee</t>
  </si>
  <si>
    <t>headstone instalment</t>
  </si>
  <si>
    <t>funeral 3ashes and plaque</t>
  </si>
  <si>
    <t>north powergrid wayleave 17.25, funeral 232</t>
  </si>
  <si>
    <t>allotments</t>
  </si>
  <si>
    <t>Precept</t>
  </si>
  <si>
    <t>cemetery</t>
  </si>
  <si>
    <t>benches</t>
  </si>
  <si>
    <t>rents</t>
  </si>
  <si>
    <t>other</t>
  </si>
  <si>
    <t>total</t>
  </si>
  <si>
    <t>refurbish toilet app fee</t>
  </si>
  <si>
    <t>funeral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</si>
</sst>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 &quot;[$£-809]* #,##0.00&quot; &quot;;&quot;-&quot;[$£-809]* #,##0.00&quot; &quot;;&quot; &quot;[$£-809]* &quot;-&quot;??"/>
    <numFmt numFmtId="165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0" fillId="4" borderId="0" xfId="0" applyFill="1"/>
    <xf numFmtId="0" fontId="0" fillId="3" borderId="0" xfId="0" applyFill="1" applyAlignment="1">
      <alignment horizontal="center" vertical="center" wrapText="1"/>
    </xf>
    <xf numFmtId="44" fontId="0" fillId="4" borderId="0" xfId="1" applyFont="1" applyFill="1"/>
    <xf numFmtId="0" fontId="0" fillId="5" borderId="0" xfId="0" applyFill="1"/>
    <xf numFmtId="164" fontId="3" fillId="6" borderId="1" xfId="0" applyNumberFormat="1" applyFont="1" applyFill="1" applyBorder="1"/>
    <xf numFmtId="49" fontId="3" fillId="6" borderId="1" xfId="0" applyNumberFormat="1" applyFont="1" applyFill="1" applyBorder="1"/>
    <xf numFmtId="164" fontId="4" fillId="6" borderId="1" xfId="0" applyNumberFormat="1" applyFont="1" applyFill="1" applyBorder="1"/>
    <xf numFmtId="49" fontId="4" fillId="6" borderId="1" xfId="0" applyNumberFormat="1" applyFont="1" applyFill="1" applyBorder="1"/>
    <xf numFmtId="0" fontId="3" fillId="6" borderId="1" xfId="0" applyFont="1" applyFill="1" applyBorder="1"/>
    <xf numFmtId="164" fontId="5" fillId="6" borderId="1" xfId="0" applyNumberFormat="1" applyFont="1" applyFill="1" applyBorder="1"/>
    <xf numFmtId="49" fontId="5" fillId="6" borderId="1" xfId="0" applyNumberFormat="1" applyFont="1" applyFill="1" applyBorder="1"/>
    <xf numFmtId="164" fontId="5" fillId="7" borderId="1" xfId="0" applyNumberFormat="1" applyFont="1" applyFill="1" applyBorder="1"/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44" fontId="0" fillId="4" borderId="0" xfId="0" applyNumberFormat="1" applyFill="1"/>
    <xf numFmtId="165" fontId="0" fillId="10" borderId="0" xfId="0" applyNumberFormat="1" applyFill="1" applyAlignment="1">
      <alignment horizontal="center"/>
    </xf>
    <xf numFmtId="44" fontId="2" fillId="8" borderId="0" xfId="0" applyNumberFormat="1" applyFont="1" applyFill="1"/>
    <xf numFmtId="0" fontId="2" fillId="8" borderId="0" xfId="0" applyFont="1" applyFill="1" applyAlignment="1">
      <alignment horizontal="right"/>
    </xf>
    <xf numFmtId="164" fontId="5" fillId="4" borderId="1" xfId="0" applyNumberFormat="1" applyFont="1" applyFill="1" applyBorder="1"/>
    <xf numFmtId="164" fontId="5" fillId="2" borderId="1" xfId="0" applyNumberFormat="1" applyFont="1" applyFill="1" applyBorder="1"/>
    <xf numFmtId="164" fontId="10" fillId="7" borderId="1" xfId="0" applyNumberFormat="1" applyFont="1" applyFill="1" applyBorder="1"/>
    <xf numFmtId="0" fontId="2" fillId="0" borderId="0" xfId="0" applyFont="1"/>
    <xf numFmtId="0" fontId="11" fillId="3" borderId="3" xfId="0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4" borderId="3" xfId="0" applyFont="1" applyFill="1" applyBorder="1"/>
    <xf numFmtId="165" fontId="12" fillId="4" borderId="3" xfId="1" applyNumberFormat="1" applyFont="1" applyFill="1" applyBorder="1" applyAlignment="1">
      <alignment horizontal="center"/>
    </xf>
    <xf numFmtId="165" fontId="12" fillId="4" borderId="4" xfId="1" applyNumberFormat="1" applyFont="1" applyFill="1" applyBorder="1" applyAlignment="1">
      <alignment horizontal="center"/>
    </xf>
    <xf numFmtId="165" fontId="13" fillId="10" borderId="3" xfId="0" applyNumberFormat="1" applyFont="1" applyFill="1" applyBorder="1" applyAlignment="1">
      <alignment horizontal="center"/>
    </xf>
    <xf numFmtId="165" fontId="12" fillId="4" borderId="3" xfId="0" applyNumberFormat="1" applyFont="1" applyFill="1" applyBorder="1" applyAlignment="1">
      <alignment horizontal="center"/>
    </xf>
    <xf numFmtId="165" fontId="12" fillId="4" borderId="4" xfId="0" applyNumberFormat="1" applyFont="1" applyFill="1" applyBorder="1" applyAlignment="1">
      <alignment horizontal="center"/>
    </xf>
    <xf numFmtId="0" fontId="12" fillId="0" borderId="3" xfId="0" applyFont="1" applyBorder="1"/>
    <xf numFmtId="165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6" fillId="4" borderId="3" xfId="2" applyNumberFormat="1" applyFont="1" applyFill="1" applyBorder="1" applyAlignment="1">
      <alignment horizontal="center"/>
    </xf>
    <xf numFmtId="0" fontId="12" fillId="10" borderId="3" xfId="0" applyFont="1" applyFill="1" applyBorder="1"/>
    <xf numFmtId="165" fontId="12" fillId="10" borderId="3" xfId="0" applyNumberFormat="1" applyFont="1" applyFill="1" applyBorder="1" applyAlignment="1">
      <alignment horizontal="center"/>
    </xf>
    <xf numFmtId="165" fontId="12" fillId="10" borderId="4" xfId="0" applyNumberFormat="1" applyFont="1" applyFill="1" applyBorder="1" applyAlignment="1">
      <alignment horizontal="center"/>
    </xf>
    <xf numFmtId="0" fontId="11" fillId="8" borderId="0" xfId="0" applyFont="1" applyFill="1"/>
    <xf numFmtId="165" fontId="11" fillId="8" borderId="0" xfId="0" applyNumberFormat="1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5" fillId="7" borderId="1" xfId="0" applyFont="1" applyFill="1" applyBorder="1"/>
    <xf numFmtId="164" fontId="10" fillId="7" borderId="1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right" vertical="center" indent="1"/>
    </xf>
    <xf numFmtId="0" fontId="15" fillId="4" borderId="9" xfId="0" applyFont="1" applyFill="1" applyBorder="1" applyAlignment="1">
      <alignment horizontal="right" vertical="center" indent="1"/>
    </xf>
    <xf numFmtId="44" fontId="15" fillId="4" borderId="0" xfId="1" applyFont="1" applyFill="1"/>
    <xf numFmtId="0" fontId="16" fillId="4" borderId="0" xfId="0" applyFont="1" applyFill="1"/>
    <xf numFmtId="44" fontId="17" fillId="8" borderId="0" xfId="0" applyNumberFormat="1" applyFont="1" applyFill="1"/>
    <xf numFmtId="0" fontId="2" fillId="5" borderId="10" xfId="0" applyFont="1" applyFill="1" applyBorder="1" applyAlignment="1">
      <alignment vertical="center"/>
    </xf>
    <xf numFmtId="0" fontId="0" fillId="9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6" fillId="4" borderId="3" xfId="0" applyFont="1" applyFill="1" applyBorder="1"/>
    <xf numFmtId="0" fontId="9" fillId="4" borderId="0" xfId="0" applyFont="1" applyFill="1"/>
    <xf numFmtId="14" fontId="12" fillId="0" borderId="3" xfId="0" applyNumberFormat="1" applyFont="1" applyBorder="1"/>
    <xf numFmtId="165" fontId="11" fillId="3" borderId="3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/>
    <xf numFmtId="0" fontId="7" fillId="0" borderId="2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0000"/>
        </patternFill>
      </fill>
    </dxf>
    <dxf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67230D-951D-4967-917F-794E243ECE8D}" name="Table12" displayName="Table12" ref="B3:F20" totalsRowShown="0" headerRowDxfId="1">
  <autoFilter ref="B3:F20" xr:uid="{3E67230D-951D-4967-917F-794E243ECE8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09B64DF-9003-4601-A9AD-B52297C3CF53}" name="Previous year"/>
    <tableColumn id="2" xr3:uid="{4A39EF4A-7EB2-463C-9E6C-2C01B6EB508E}" name="Description"/>
    <tableColumn id="3" xr3:uid="{745BE95E-43BF-4E21-B053-DDA369A14267}" name="Budget"/>
    <tableColumn id="4" xr3:uid="{84534008-E4A1-4999-ADC2-D3911E7B43A1}" name="Spent to Date"/>
    <tableColumn id="5" xr3:uid="{E37C55CA-3980-404F-803B-4D83A96FBA18}" name="Remaining Budget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B98-8C90-4795-94A8-51859CCF43B0}">
  <sheetPr>
    <pageSetUpPr fitToPage="1"/>
  </sheetPr>
  <dimension ref="B2:F33"/>
  <sheetViews>
    <sheetView showGridLines="0" topLeftCell="B1" zoomScale="85" zoomScaleNormal="85" workbookViewId="0">
      <selection activeCell="D17" sqref="D17"/>
    </sheetView>
  </sheetViews>
  <sheetFormatPr defaultRowHeight="14.4" x14ac:dyDescent="0.3"/>
  <cols>
    <col min="1" max="1" width="3.33203125" customWidth="1"/>
    <col min="2" max="2" width="15" customWidth="1"/>
    <col min="3" max="3" width="50.6640625" bestFit="1" customWidth="1"/>
    <col min="4" max="4" width="28" customWidth="1"/>
    <col min="5" max="5" width="21.44140625" customWidth="1"/>
    <col min="6" max="6" width="20.6640625" customWidth="1"/>
  </cols>
  <sheetData>
    <row r="2" spans="2:6" x14ac:dyDescent="0.3">
      <c r="B2" t="s">
        <v>3</v>
      </c>
    </row>
    <row r="3" spans="2:6" ht="31.5" customHeight="1" x14ac:dyDescent="0.3">
      <c r="B3" s="14" t="s">
        <v>12</v>
      </c>
      <c r="C3" s="2" t="s">
        <v>7</v>
      </c>
      <c r="D3" s="2" t="s">
        <v>8</v>
      </c>
      <c r="E3" s="13" t="s">
        <v>9</v>
      </c>
      <c r="F3" s="13" t="s">
        <v>10</v>
      </c>
    </row>
    <row r="4" spans="2:6" ht="15" thickBot="1" x14ac:dyDescent="0.35">
      <c r="B4" s="16"/>
      <c r="C4" s="1" t="s">
        <v>4</v>
      </c>
      <c r="D4" s="3"/>
      <c r="E4" s="15">
        <f>+'Cash Book'!F254</f>
        <v>19720.740000000002</v>
      </c>
      <c r="F4" s="15">
        <f>SUM(Table12[[#This Row],[Budget]]-Table12[[#This Row],[Spent to Date]])</f>
        <v>-19720.740000000002</v>
      </c>
    </row>
    <row r="5" spans="2:6" ht="15" thickBot="1" x14ac:dyDescent="0.35">
      <c r="B5" s="16"/>
      <c r="C5" s="46" t="s">
        <v>24</v>
      </c>
      <c r="D5" s="50">
        <v>12000</v>
      </c>
      <c r="E5" s="15">
        <f>+'Cash Book'!G254</f>
        <v>11324.080000000002</v>
      </c>
      <c r="F5" s="15">
        <f>SUM(Table12[[#This Row],[Budget]]-Table12[[#This Row],[Spent to Date]])</f>
        <v>675.91999999999825</v>
      </c>
    </row>
    <row r="6" spans="2:6" ht="28.2" thickBot="1" x14ac:dyDescent="0.35">
      <c r="B6" s="16"/>
      <c r="C6" s="47" t="s">
        <v>25</v>
      </c>
      <c r="D6" s="51">
        <v>4500</v>
      </c>
      <c r="E6" s="15">
        <f>+'Cash Book'!H254</f>
        <v>2358.5100000000002</v>
      </c>
      <c r="F6" s="15">
        <f>SUM(Table12[[#This Row],[Budget]]-Table12[[#This Row],[Spent to Date]])</f>
        <v>2141.4899999999998</v>
      </c>
    </row>
    <row r="7" spans="2:6" ht="42" thickBot="1" x14ac:dyDescent="0.35">
      <c r="B7" s="16"/>
      <c r="C7" s="48" t="s">
        <v>36</v>
      </c>
      <c r="D7" s="51">
        <v>15800</v>
      </c>
      <c r="E7" s="15">
        <f>+'Cash Book'!I254</f>
        <v>4492.4000000000005</v>
      </c>
      <c r="F7" s="15">
        <f>SUM(Table12[[#This Row],[Budget]]-Table12[[#This Row],[Spent to Date]])</f>
        <v>11307.599999999999</v>
      </c>
    </row>
    <row r="8" spans="2:6" ht="15" thickBot="1" x14ac:dyDescent="0.35">
      <c r="B8" s="16"/>
      <c r="C8" s="47" t="s">
        <v>26</v>
      </c>
      <c r="D8" s="51">
        <v>3500</v>
      </c>
      <c r="E8" s="15">
        <f>+'Cash Book'!J254</f>
        <v>11261.96</v>
      </c>
      <c r="F8" s="15">
        <f>SUM(Table12[[#This Row],[Budget]]-Table12[[#This Row],[Spent to Date]])</f>
        <v>-7761.9599999999991</v>
      </c>
    </row>
    <row r="9" spans="2:6" ht="15" thickBot="1" x14ac:dyDescent="0.35">
      <c r="B9" s="16"/>
      <c r="C9" s="47" t="s">
        <v>27</v>
      </c>
      <c r="D9" s="51">
        <v>85000</v>
      </c>
      <c r="E9" s="15">
        <f>+'Cash Book'!K254</f>
        <v>74284.630000000019</v>
      </c>
      <c r="F9" s="15">
        <f>SUM(Table12[[#This Row],[Budget]]-Table12[[#This Row],[Spent to Date]])</f>
        <v>10715.369999999981</v>
      </c>
    </row>
    <row r="10" spans="2:6" ht="16.5" customHeight="1" thickBot="1" x14ac:dyDescent="0.35">
      <c r="B10" s="16"/>
      <c r="C10" s="47" t="s">
        <v>28</v>
      </c>
      <c r="D10" s="51">
        <v>2000</v>
      </c>
      <c r="E10" s="15">
        <f>+'Cash Book'!L254</f>
        <v>894.25</v>
      </c>
      <c r="F10" s="15">
        <f>SUM(Table12[[#This Row],[Budget]]-Table12[[#This Row],[Spent to Date]])</f>
        <v>1105.75</v>
      </c>
    </row>
    <row r="11" spans="2:6" ht="34.200000000000003" customHeight="1" thickBot="1" x14ac:dyDescent="0.35">
      <c r="B11" s="16"/>
      <c r="C11" s="49" t="s">
        <v>29</v>
      </c>
      <c r="D11" s="51">
        <v>68000</v>
      </c>
      <c r="E11" s="15">
        <f>+'Cash Book'!M254</f>
        <v>67470.8</v>
      </c>
      <c r="F11" s="15">
        <f>SUM(Table12[[#This Row],[Budget]]-Table12[[#This Row],[Spent to Date]])</f>
        <v>529.19999999999709</v>
      </c>
    </row>
    <row r="12" spans="2:6" ht="31.2" customHeight="1" thickBot="1" x14ac:dyDescent="0.35">
      <c r="B12" s="16"/>
      <c r="C12" s="49" t="s">
        <v>30</v>
      </c>
      <c r="D12" s="51">
        <v>6210</v>
      </c>
      <c r="E12" s="15">
        <f>+'Cash Book'!N254</f>
        <v>7449.72</v>
      </c>
      <c r="F12" s="15">
        <f>SUM(Table12[[#This Row],[Budget]]-Table12[[#This Row],[Spent to Date]])</f>
        <v>-1239.7200000000003</v>
      </c>
    </row>
    <row r="13" spans="2:6" ht="25.8" customHeight="1" thickBot="1" x14ac:dyDescent="0.35">
      <c r="B13" s="16"/>
      <c r="C13" s="49" t="s">
        <v>31</v>
      </c>
      <c r="D13" s="51">
        <v>5150</v>
      </c>
      <c r="E13" s="15">
        <f>+'Cash Book'!O254</f>
        <v>8103.5199999999995</v>
      </c>
      <c r="F13" s="15">
        <f>SUM(Table12[[#This Row],[Budget]]-Table12[[#This Row],[Spent to Date]])</f>
        <v>-2953.5199999999995</v>
      </c>
    </row>
    <row r="14" spans="2:6" ht="15" customHeight="1" thickBot="1" x14ac:dyDescent="0.35">
      <c r="B14" s="16"/>
      <c r="C14" s="47" t="s">
        <v>32</v>
      </c>
      <c r="D14" s="51">
        <v>2000</v>
      </c>
      <c r="E14" s="15">
        <f>+'Cash Book'!P254</f>
        <v>6189.94</v>
      </c>
      <c r="F14" s="15">
        <f>SUM(Table12[[#This Row],[Budget]]-Table12[[#This Row],[Spent to Date]])</f>
        <v>-4189.9399999999996</v>
      </c>
    </row>
    <row r="15" spans="2:6" ht="15" thickBot="1" x14ac:dyDescent="0.35">
      <c r="B15" s="16"/>
      <c r="C15" s="47" t="s">
        <v>33</v>
      </c>
      <c r="D15" s="51">
        <v>500</v>
      </c>
      <c r="E15" s="15">
        <f>+'Cash Book'!Q254</f>
        <v>0</v>
      </c>
      <c r="F15" s="15">
        <f>SUM(Table12[[#This Row],[Budget]]-Table12[[#This Row],[Spent to Date]])</f>
        <v>500</v>
      </c>
    </row>
    <row r="16" spans="2:6" ht="15.75" customHeight="1" thickBot="1" x14ac:dyDescent="0.35">
      <c r="B16" s="16"/>
      <c r="C16" s="47" t="s">
        <v>34</v>
      </c>
      <c r="D16" s="52">
        <v>2000</v>
      </c>
      <c r="E16" s="15">
        <f>+'Cash Book'!R254</f>
        <v>910.97</v>
      </c>
      <c r="F16" s="15">
        <f>SUM(Table12[[#This Row],[Budget]]-Table12[[#This Row],[Spent to Date]])</f>
        <v>1089.03</v>
      </c>
    </row>
    <row r="17" spans="2:6" ht="40.200000000000003" customHeight="1" thickBot="1" x14ac:dyDescent="0.35">
      <c r="B17" s="16"/>
      <c r="C17" s="49" t="s">
        <v>35</v>
      </c>
      <c r="D17" s="52">
        <v>25700</v>
      </c>
      <c r="E17" s="15">
        <f>+'Cash Book'!S254</f>
        <v>25200</v>
      </c>
      <c r="F17" s="15">
        <f>SUM(Table12[[#This Row],[Budget]]-Table12[[#This Row],[Spent to Date]])</f>
        <v>500</v>
      </c>
    </row>
    <row r="18" spans="2:6" x14ac:dyDescent="0.3">
      <c r="B18" s="16"/>
      <c r="C18" s="1"/>
      <c r="D18" s="53"/>
      <c r="E18" s="1"/>
      <c r="F18" s="1"/>
    </row>
    <row r="19" spans="2:6" x14ac:dyDescent="0.3">
      <c r="B19" s="16">
        <f>SUBTOTAL(109,B4:B18)</f>
        <v>0</v>
      </c>
      <c r="C19" s="18" t="s">
        <v>11</v>
      </c>
      <c r="D19" s="54">
        <f>SUM(D4:D18)</f>
        <v>232360</v>
      </c>
      <c r="E19" s="17">
        <f>SUM(E4:E18)</f>
        <v>239661.52000000002</v>
      </c>
      <c r="F19" s="17">
        <f>SUM(F4:F18)</f>
        <v>-7301.520000000025</v>
      </c>
    </row>
    <row r="20" spans="2:6" x14ac:dyDescent="0.3">
      <c r="D20" s="4"/>
      <c r="E20" s="4"/>
      <c r="F20" s="4"/>
    </row>
    <row r="22" spans="2:6" ht="21" customHeight="1" x14ac:dyDescent="0.3">
      <c r="B22" s="5"/>
      <c r="C22" s="6" t="s">
        <v>14</v>
      </c>
      <c r="D22" s="12"/>
      <c r="E22" s="12">
        <v>73458</v>
      </c>
    </row>
    <row r="23" spans="2:6" ht="29.25" customHeight="1" x14ac:dyDescent="0.3">
      <c r="B23" s="5"/>
      <c r="C23" s="6" t="s">
        <v>15</v>
      </c>
      <c r="D23" s="12"/>
      <c r="E23" s="12">
        <f>+'Receipts 22-23'!C46</f>
        <v>203322.06</v>
      </c>
    </row>
    <row r="24" spans="2:6" x14ac:dyDescent="0.3">
      <c r="B24" s="5"/>
      <c r="C24" s="6" t="s">
        <v>16</v>
      </c>
      <c r="D24" s="12"/>
      <c r="E24" s="12">
        <f>+E19</f>
        <v>239661.52000000002</v>
      </c>
    </row>
    <row r="25" spans="2:6" x14ac:dyDescent="0.3">
      <c r="B25" s="5"/>
      <c r="C25" s="6" t="s">
        <v>17</v>
      </c>
      <c r="D25" s="12"/>
      <c r="E25" s="12">
        <v>0</v>
      </c>
    </row>
    <row r="26" spans="2:6" x14ac:dyDescent="0.3">
      <c r="B26" s="5"/>
      <c r="C26" s="6" t="s">
        <v>18</v>
      </c>
      <c r="D26" s="44"/>
      <c r="E26" s="12"/>
    </row>
    <row r="27" spans="2:6" ht="26.25" customHeight="1" x14ac:dyDescent="0.3">
      <c r="B27" s="7"/>
      <c r="C27" s="8" t="s">
        <v>61</v>
      </c>
      <c r="D27" s="19"/>
      <c r="E27" s="20">
        <f>SUM(E22+E23-E24-E25+E26)</f>
        <v>37118.539999999979</v>
      </c>
    </row>
    <row r="28" spans="2:6" ht="24.75" customHeight="1" x14ac:dyDescent="0.3">
      <c r="B28" s="5"/>
      <c r="C28" s="9"/>
      <c r="D28" s="21"/>
      <c r="E28" s="21"/>
    </row>
    <row r="29" spans="2:6" ht="21.75" customHeight="1" x14ac:dyDescent="0.3">
      <c r="B29" s="5"/>
      <c r="C29" s="6" t="s">
        <v>19</v>
      </c>
      <c r="D29" s="21"/>
      <c r="E29" s="21"/>
    </row>
    <row r="30" spans="2:6" x14ac:dyDescent="0.3">
      <c r="B30" s="5"/>
      <c r="C30" s="6" t="s">
        <v>20</v>
      </c>
      <c r="D30" s="21" t="s">
        <v>59</v>
      </c>
      <c r="E30" s="45"/>
    </row>
    <row r="31" spans="2:6" x14ac:dyDescent="0.3">
      <c r="B31" s="5"/>
      <c r="C31" s="9" t="s">
        <v>60</v>
      </c>
      <c r="D31" s="21"/>
      <c r="E31" s="21"/>
    </row>
    <row r="32" spans="2:6" x14ac:dyDescent="0.3">
      <c r="B32" s="10">
        <f>SUM(B29:B31)</f>
        <v>0</v>
      </c>
      <c r="C32" s="11" t="s">
        <v>21</v>
      </c>
      <c r="D32" s="12"/>
      <c r="E32" s="12">
        <f>SUM(E29:E31)</f>
        <v>0</v>
      </c>
    </row>
    <row r="33" spans="3:5" x14ac:dyDescent="0.3">
      <c r="C33" s="65"/>
      <c r="D33" s="65"/>
      <c r="E33" s="65"/>
    </row>
  </sheetData>
  <mergeCells count="1">
    <mergeCell ref="C33:E3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CD96-6E6E-4DC9-81D0-68889EAF6FAD}">
  <sheetPr>
    <pageSetUpPr fitToPage="1"/>
  </sheetPr>
  <dimension ref="B2:V254"/>
  <sheetViews>
    <sheetView zoomScale="115" zoomScaleNormal="115" workbookViewId="0">
      <pane xSplit="1" ySplit="2" topLeftCell="B234" activePane="bottomRight" state="frozen"/>
      <selection pane="topRight" activeCell="B1" sqref="B1"/>
      <selection pane="bottomLeft" activeCell="A22" sqref="A22"/>
      <selection pane="bottomRight" activeCell="H254" sqref="H254"/>
    </sheetView>
  </sheetViews>
  <sheetFormatPr defaultColWidth="9.109375" defaultRowHeight="10.199999999999999" x14ac:dyDescent="0.2"/>
  <cols>
    <col min="1" max="1" width="4.44140625" style="27" customWidth="1"/>
    <col min="2" max="2" width="11" style="27" customWidth="1"/>
    <col min="3" max="3" width="19.5546875" style="27" customWidth="1"/>
    <col min="4" max="4" width="15.88671875" style="27" customWidth="1"/>
    <col min="5" max="5" width="12.33203125" style="27" customWidth="1"/>
    <col min="6" max="6" width="10.6640625" style="27" customWidth="1"/>
    <col min="7" max="7" width="9.6640625" style="27" customWidth="1"/>
    <col min="8" max="8" width="9.33203125" style="27" customWidth="1"/>
    <col min="9" max="9" width="9.44140625" style="27" customWidth="1"/>
    <col min="10" max="10" width="10" style="27" customWidth="1"/>
    <col min="11" max="11" width="9.6640625" style="27" customWidth="1"/>
    <col min="12" max="12" width="8.88671875" style="27" customWidth="1"/>
    <col min="13" max="13" width="10.5546875" style="27" customWidth="1"/>
    <col min="14" max="14" width="10.33203125" style="27" customWidth="1"/>
    <col min="15" max="16" width="9.33203125" style="27" customWidth="1"/>
    <col min="17" max="18" width="8.109375" style="27" customWidth="1"/>
    <col min="19" max="19" width="11.6640625" style="27" customWidth="1"/>
    <col min="20" max="20" width="9" style="27" customWidth="1"/>
    <col min="21" max="16384" width="9.109375" style="27"/>
  </cols>
  <sheetData>
    <row r="2" spans="2:20" ht="57.6" customHeight="1" x14ac:dyDescent="0.2">
      <c r="B2" s="23" t="s">
        <v>1</v>
      </c>
      <c r="C2" s="23" t="s">
        <v>5</v>
      </c>
      <c r="D2" s="23" t="s">
        <v>2</v>
      </c>
      <c r="E2" s="24" t="s">
        <v>6</v>
      </c>
      <c r="F2" s="25" t="s">
        <v>4</v>
      </c>
      <c r="G2" s="25" t="s">
        <v>38</v>
      </c>
      <c r="H2" s="25" t="s">
        <v>39</v>
      </c>
      <c r="I2" s="25" t="s">
        <v>40</v>
      </c>
      <c r="J2" s="25" t="s">
        <v>41</v>
      </c>
      <c r="K2" s="25" t="s">
        <v>42</v>
      </c>
      <c r="L2" s="25" t="s">
        <v>43</v>
      </c>
      <c r="M2" s="25" t="s">
        <v>44</v>
      </c>
      <c r="N2" s="25" t="s">
        <v>45</v>
      </c>
      <c r="O2" s="25" t="s">
        <v>46</v>
      </c>
      <c r="P2" s="25" t="s">
        <v>47</v>
      </c>
      <c r="Q2" s="25" t="s">
        <v>48</v>
      </c>
      <c r="R2" s="26" t="s">
        <v>49</v>
      </c>
      <c r="S2" s="26" t="s">
        <v>50</v>
      </c>
      <c r="T2" s="25" t="s">
        <v>23</v>
      </c>
    </row>
    <row r="3" spans="2:20" x14ac:dyDescent="0.2">
      <c r="B3" s="28" t="s">
        <v>69</v>
      </c>
      <c r="C3" s="28" t="s">
        <v>63</v>
      </c>
      <c r="D3" s="28" t="s">
        <v>64</v>
      </c>
      <c r="E3" s="29">
        <v>20</v>
      </c>
      <c r="F3" s="29">
        <v>3.33</v>
      </c>
      <c r="G3" s="29"/>
      <c r="H3" s="29"/>
      <c r="I3" s="29"/>
      <c r="J3" s="29"/>
      <c r="K3" s="29"/>
      <c r="L3" s="29"/>
      <c r="M3" s="29"/>
      <c r="N3" s="29">
        <v>16.670000000000002</v>
      </c>
      <c r="O3" s="29"/>
      <c r="P3" s="29"/>
      <c r="Q3" s="29"/>
      <c r="R3" s="30"/>
      <c r="S3" s="30"/>
      <c r="T3" s="31">
        <f>E3-(SUM(F3:S3))</f>
        <v>0</v>
      </c>
    </row>
    <row r="4" spans="2:20" x14ac:dyDescent="0.2">
      <c r="B4" s="28" t="s">
        <v>70</v>
      </c>
      <c r="C4" s="28" t="s">
        <v>52</v>
      </c>
      <c r="D4" s="28" t="s">
        <v>65</v>
      </c>
      <c r="E4" s="29">
        <v>39.99</v>
      </c>
      <c r="F4" s="29"/>
      <c r="G4" s="29"/>
      <c r="H4" s="29"/>
      <c r="I4" s="29"/>
      <c r="J4" s="29"/>
      <c r="K4" s="29"/>
      <c r="L4" s="29"/>
      <c r="M4" s="29"/>
      <c r="N4" s="29"/>
      <c r="O4" s="29">
        <v>39.99</v>
      </c>
      <c r="P4" s="29"/>
      <c r="Q4" s="29"/>
      <c r="R4" s="30"/>
      <c r="S4" s="30"/>
      <c r="T4" s="31"/>
    </row>
    <row r="5" spans="2:20" x14ac:dyDescent="0.2">
      <c r="B5" s="28" t="s">
        <v>72</v>
      </c>
      <c r="C5" s="28" t="s">
        <v>52</v>
      </c>
      <c r="D5" s="28" t="s">
        <v>66</v>
      </c>
      <c r="E5" s="29">
        <v>33.96</v>
      </c>
      <c r="F5" s="29">
        <v>5.66</v>
      </c>
      <c r="G5" s="29"/>
      <c r="H5" s="29"/>
      <c r="I5" s="29"/>
      <c r="J5" s="29"/>
      <c r="K5" s="29"/>
      <c r="L5" s="29"/>
      <c r="M5" s="29"/>
      <c r="N5" s="29"/>
      <c r="O5" s="29"/>
      <c r="P5" s="29">
        <v>28.3</v>
      </c>
      <c r="Q5" s="29"/>
      <c r="R5" s="30"/>
      <c r="S5" s="30"/>
      <c r="T5" s="31">
        <f>E5-(SUM(F5:S5))</f>
        <v>0</v>
      </c>
    </row>
    <row r="6" spans="2:20" x14ac:dyDescent="0.2">
      <c r="B6" s="28" t="s">
        <v>71</v>
      </c>
      <c r="C6" s="28" t="s">
        <v>52</v>
      </c>
      <c r="D6" s="28" t="s">
        <v>67</v>
      </c>
      <c r="E6" s="29">
        <v>18</v>
      </c>
      <c r="F6" s="29">
        <v>3</v>
      </c>
      <c r="G6" s="29"/>
      <c r="H6" s="29"/>
      <c r="I6" s="29"/>
      <c r="J6" s="29"/>
      <c r="K6" s="29"/>
      <c r="L6" s="29"/>
      <c r="M6" s="29"/>
      <c r="N6" s="29"/>
      <c r="O6" s="29"/>
      <c r="P6" s="29">
        <v>15</v>
      </c>
      <c r="Q6" s="29"/>
      <c r="R6" s="30"/>
      <c r="S6" s="30"/>
      <c r="T6" s="31"/>
    </row>
    <row r="7" spans="2:20" x14ac:dyDescent="0.2">
      <c r="B7" s="28" t="s">
        <v>73</v>
      </c>
      <c r="C7" s="28" t="s">
        <v>52</v>
      </c>
      <c r="D7" s="28" t="s">
        <v>67</v>
      </c>
      <c r="E7" s="29">
        <v>9</v>
      </c>
      <c r="F7" s="29">
        <v>1.5</v>
      </c>
      <c r="G7" s="29"/>
      <c r="H7" s="29"/>
      <c r="I7" s="29"/>
      <c r="J7" s="29"/>
      <c r="K7" s="29"/>
      <c r="L7" s="29"/>
      <c r="M7" s="29"/>
      <c r="N7" s="29"/>
      <c r="O7" s="29"/>
      <c r="P7" s="29">
        <v>7.5</v>
      </c>
      <c r="Q7" s="29"/>
      <c r="R7" s="30"/>
      <c r="S7" s="30"/>
      <c r="T7" s="31" t="b">
        <f>T181=E7-(SUM(F7:S7))</f>
        <v>1</v>
      </c>
    </row>
    <row r="8" spans="2:20" x14ac:dyDescent="0.2">
      <c r="B8" s="28" t="s">
        <v>74</v>
      </c>
      <c r="C8" s="28" t="s">
        <v>51</v>
      </c>
      <c r="D8" s="28" t="s">
        <v>68</v>
      </c>
      <c r="E8" s="29">
        <v>891.83</v>
      </c>
      <c r="F8" s="29"/>
      <c r="G8" s="29"/>
      <c r="H8" s="29"/>
      <c r="I8" s="29"/>
      <c r="J8" s="29">
        <v>891.83</v>
      </c>
      <c r="K8" s="29"/>
      <c r="L8" s="29"/>
      <c r="M8" s="29"/>
      <c r="N8" s="29"/>
      <c r="O8" s="29"/>
      <c r="P8" s="29"/>
      <c r="Q8" s="29"/>
      <c r="R8" s="30"/>
      <c r="S8" s="30"/>
      <c r="T8" s="31">
        <f t="shared" ref="T8:T17" si="0">E8-(SUM(F8:S8))</f>
        <v>0</v>
      </c>
    </row>
    <row r="9" spans="2:20" x14ac:dyDescent="0.2">
      <c r="B9" s="28" t="s">
        <v>75</v>
      </c>
      <c r="C9" s="28" t="s">
        <v>54</v>
      </c>
      <c r="D9" s="28" t="s">
        <v>76</v>
      </c>
      <c r="E9" s="29">
        <v>864</v>
      </c>
      <c r="F9" s="29"/>
      <c r="G9" s="29"/>
      <c r="H9" s="29"/>
      <c r="I9" s="29"/>
      <c r="J9" s="29"/>
      <c r="K9" s="29"/>
      <c r="L9" s="29"/>
      <c r="M9" s="29"/>
      <c r="N9" s="29"/>
      <c r="O9" s="29">
        <v>864</v>
      </c>
      <c r="P9" s="29"/>
      <c r="Q9" s="29"/>
      <c r="R9" s="30"/>
      <c r="S9" s="30"/>
      <c r="T9" s="31">
        <f t="shared" si="0"/>
        <v>0</v>
      </c>
    </row>
    <row r="10" spans="2:20" x14ac:dyDescent="0.2">
      <c r="B10" s="28" t="s">
        <v>77</v>
      </c>
      <c r="C10" s="28" t="s">
        <v>78</v>
      </c>
      <c r="D10" s="28" t="s">
        <v>79</v>
      </c>
      <c r="E10" s="29">
        <v>1399.2</v>
      </c>
      <c r="F10" s="29">
        <v>233.2</v>
      </c>
      <c r="G10" s="29"/>
      <c r="H10" s="29"/>
      <c r="I10" s="29"/>
      <c r="J10" s="29"/>
      <c r="K10" s="29"/>
      <c r="L10" s="29"/>
      <c r="M10" s="29"/>
      <c r="N10" s="29"/>
      <c r="O10" s="29"/>
      <c r="P10" s="29">
        <v>1166</v>
      </c>
      <c r="Q10" s="29"/>
      <c r="R10" s="30"/>
      <c r="S10" s="30"/>
      <c r="T10" s="31">
        <f t="shared" si="0"/>
        <v>0</v>
      </c>
    </row>
    <row r="11" spans="2:20" x14ac:dyDescent="0.2">
      <c r="B11" s="28" t="s">
        <v>80</v>
      </c>
      <c r="C11" s="28" t="s">
        <v>81</v>
      </c>
      <c r="D11" s="28" t="s">
        <v>82</v>
      </c>
      <c r="E11" s="29">
        <v>947</v>
      </c>
      <c r="F11" s="29">
        <v>157.83000000000001</v>
      </c>
      <c r="G11" s="29"/>
      <c r="H11" s="29"/>
      <c r="I11" s="29"/>
      <c r="J11" s="29"/>
      <c r="K11" s="29"/>
      <c r="L11" s="29"/>
      <c r="M11" s="29"/>
      <c r="N11" s="29"/>
      <c r="O11" s="29">
        <v>789.17</v>
      </c>
      <c r="P11" s="29"/>
      <c r="Q11" s="29"/>
      <c r="R11" s="30"/>
      <c r="S11" s="30"/>
      <c r="T11" s="31">
        <f t="shared" si="0"/>
        <v>0</v>
      </c>
    </row>
    <row r="12" spans="2:20" x14ac:dyDescent="0.2">
      <c r="B12" s="28" t="s">
        <v>83</v>
      </c>
      <c r="C12" s="28" t="s">
        <v>84</v>
      </c>
      <c r="D12" s="28" t="s">
        <v>85</v>
      </c>
      <c r="E12" s="29">
        <v>54.61</v>
      </c>
      <c r="F12" s="29"/>
      <c r="G12" s="29"/>
      <c r="H12" s="29"/>
      <c r="I12" s="29"/>
      <c r="J12" s="29"/>
      <c r="K12" s="29">
        <v>54.61</v>
      </c>
      <c r="L12" s="29"/>
      <c r="M12" s="29"/>
      <c r="N12" s="29"/>
      <c r="O12" s="29"/>
      <c r="P12" s="29"/>
      <c r="Q12" s="29"/>
      <c r="R12" s="30"/>
      <c r="S12" s="30"/>
      <c r="T12" s="31">
        <f t="shared" si="0"/>
        <v>0</v>
      </c>
    </row>
    <row r="13" spans="2:20" x14ac:dyDescent="0.2">
      <c r="B13" s="28" t="s">
        <v>86</v>
      </c>
      <c r="C13" s="28" t="s">
        <v>88</v>
      </c>
      <c r="D13" s="28" t="s">
        <v>87</v>
      </c>
      <c r="E13" s="29">
        <v>92.23</v>
      </c>
      <c r="F13" s="29">
        <v>15.37</v>
      </c>
      <c r="G13" s="32"/>
      <c r="H13" s="32"/>
      <c r="I13" s="32"/>
      <c r="J13" s="32"/>
      <c r="K13" s="32">
        <v>76.86</v>
      </c>
      <c r="L13" s="32"/>
      <c r="M13" s="32"/>
      <c r="N13" s="32"/>
      <c r="O13" s="32"/>
      <c r="P13" s="32"/>
      <c r="Q13" s="32"/>
      <c r="R13" s="33"/>
      <c r="S13" s="33"/>
      <c r="T13" s="31">
        <f t="shared" si="0"/>
        <v>0</v>
      </c>
    </row>
    <row r="14" spans="2:20" x14ac:dyDescent="0.2">
      <c r="B14" s="28" t="s">
        <v>89</v>
      </c>
      <c r="C14" s="28" t="s">
        <v>90</v>
      </c>
      <c r="D14" s="28" t="s">
        <v>91</v>
      </c>
      <c r="E14" s="29">
        <v>450</v>
      </c>
      <c r="F14" s="29"/>
      <c r="G14" s="32"/>
      <c r="H14" s="32"/>
      <c r="I14" s="32"/>
      <c r="J14" s="32">
        <v>450</v>
      </c>
      <c r="K14" s="32"/>
      <c r="L14" s="32"/>
      <c r="M14" s="32"/>
      <c r="N14" s="32"/>
      <c r="O14" s="32"/>
      <c r="P14" s="32"/>
      <c r="Q14" s="32"/>
      <c r="R14" s="33"/>
      <c r="S14" s="33"/>
      <c r="T14" s="31">
        <f t="shared" si="0"/>
        <v>0</v>
      </c>
    </row>
    <row r="15" spans="2:20" x14ac:dyDescent="0.2">
      <c r="B15" s="28" t="s">
        <v>92</v>
      </c>
      <c r="C15" s="28" t="s">
        <v>93</v>
      </c>
      <c r="D15" s="28" t="s">
        <v>94</v>
      </c>
      <c r="E15" s="32">
        <v>848.3</v>
      </c>
      <c r="F15" s="32"/>
      <c r="G15" s="32">
        <v>848.3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33"/>
      <c r="T15" s="31">
        <f t="shared" si="0"/>
        <v>0</v>
      </c>
    </row>
    <row r="16" spans="2:20" x14ac:dyDescent="0.2">
      <c r="B16" s="28" t="s">
        <v>77</v>
      </c>
      <c r="C16" s="28" t="s">
        <v>95</v>
      </c>
      <c r="D16" s="28" t="s">
        <v>473</v>
      </c>
      <c r="E16" s="32">
        <v>623.08000000000004</v>
      </c>
      <c r="F16" s="32">
        <v>103.85</v>
      </c>
      <c r="G16" s="32"/>
      <c r="H16" s="32"/>
      <c r="I16" s="32"/>
      <c r="J16" s="32"/>
      <c r="K16" s="32">
        <v>519.23</v>
      </c>
      <c r="L16" s="32"/>
      <c r="M16" s="32"/>
      <c r="N16" s="32"/>
      <c r="O16" s="32"/>
      <c r="P16" s="32"/>
      <c r="Q16" s="32"/>
      <c r="R16" s="33"/>
      <c r="S16" s="33"/>
      <c r="T16" s="31">
        <f t="shared" si="0"/>
        <v>0</v>
      </c>
    </row>
    <row r="17" spans="2:22" x14ac:dyDescent="0.2">
      <c r="B17" s="28" t="s">
        <v>77</v>
      </c>
      <c r="C17" s="28" t="s">
        <v>96</v>
      </c>
      <c r="D17" s="28" t="s">
        <v>97</v>
      </c>
      <c r="E17" s="32">
        <v>456</v>
      </c>
      <c r="F17" s="32">
        <v>76</v>
      </c>
      <c r="G17" s="32"/>
      <c r="H17" s="32"/>
      <c r="I17" s="32">
        <v>380</v>
      </c>
      <c r="J17" s="32"/>
      <c r="K17" s="32"/>
      <c r="L17" s="32"/>
      <c r="M17" s="32"/>
      <c r="N17" s="32"/>
      <c r="O17" s="32"/>
      <c r="P17" s="32"/>
      <c r="Q17" s="32"/>
      <c r="R17" s="33"/>
      <c r="S17" s="33"/>
      <c r="T17" s="31">
        <f t="shared" si="0"/>
        <v>0</v>
      </c>
    </row>
    <row r="18" spans="2:22" x14ac:dyDescent="0.2">
      <c r="B18" s="28" t="s">
        <v>92</v>
      </c>
      <c r="C18" s="28" t="s">
        <v>96</v>
      </c>
      <c r="D18" s="28" t="s">
        <v>98</v>
      </c>
      <c r="E18" s="32">
        <v>1440</v>
      </c>
      <c r="F18" s="32">
        <v>240</v>
      </c>
      <c r="G18" s="32"/>
      <c r="H18" s="32"/>
      <c r="I18" s="32">
        <v>1200</v>
      </c>
      <c r="J18" s="32"/>
      <c r="K18" s="32"/>
      <c r="L18" s="32"/>
      <c r="M18" s="32"/>
      <c r="N18" s="32"/>
      <c r="O18" s="32"/>
      <c r="P18" s="32"/>
      <c r="Q18" s="32"/>
      <c r="R18" s="33"/>
      <c r="S18" s="33"/>
      <c r="T18" s="31"/>
    </row>
    <row r="19" spans="2:22" x14ac:dyDescent="0.2">
      <c r="B19" s="28" t="s">
        <v>100</v>
      </c>
      <c r="C19" s="28" t="s">
        <v>53</v>
      </c>
      <c r="D19" s="28" t="s">
        <v>99</v>
      </c>
      <c r="E19" s="32">
        <v>375</v>
      </c>
      <c r="F19" s="32"/>
      <c r="G19" s="32">
        <v>375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33"/>
      <c r="T19" s="31"/>
    </row>
    <row r="20" spans="2:22" x14ac:dyDescent="0.2">
      <c r="B20" s="28" t="s">
        <v>75</v>
      </c>
      <c r="C20" s="28" t="s">
        <v>101</v>
      </c>
      <c r="D20" s="34" t="s">
        <v>102</v>
      </c>
      <c r="E20" s="32">
        <v>24</v>
      </c>
      <c r="F20" s="35">
        <v>4</v>
      </c>
      <c r="G20" s="35"/>
      <c r="H20" s="35"/>
      <c r="I20" s="35"/>
      <c r="J20" s="35"/>
      <c r="K20" s="35"/>
      <c r="L20" s="35"/>
      <c r="M20" s="35"/>
      <c r="N20" s="35"/>
      <c r="O20" s="35">
        <v>20</v>
      </c>
      <c r="P20" s="35"/>
      <c r="Q20" s="35"/>
      <c r="R20" s="36"/>
      <c r="S20" s="36"/>
      <c r="T20" s="31">
        <f>E20-(SUM(F20:S20))</f>
        <v>0</v>
      </c>
    </row>
    <row r="21" spans="2:22" x14ac:dyDescent="0.2">
      <c r="B21" s="28" t="s">
        <v>77</v>
      </c>
      <c r="C21" s="28" t="s">
        <v>93</v>
      </c>
      <c r="D21" s="34" t="s">
        <v>103</v>
      </c>
      <c r="E21" s="32">
        <v>14266.38</v>
      </c>
      <c r="F21" s="35"/>
      <c r="G21" s="35"/>
      <c r="H21" s="35"/>
      <c r="I21" s="35"/>
      <c r="J21" s="35"/>
      <c r="K21" s="35"/>
      <c r="L21" s="35"/>
      <c r="M21" s="35">
        <v>14266.38</v>
      </c>
      <c r="N21" s="35"/>
      <c r="O21" s="35"/>
      <c r="P21" s="35"/>
      <c r="Q21" s="35"/>
      <c r="R21" s="36"/>
      <c r="S21" s="36"/>
      <c r="T21" s="31"/>
      <c r="U21" s="27">
        <v>22911.33</v>
      </c>
      <c r="V21" s="27" t="s">
        <v>106</v>
      </c>
    </row>
    <row r="22" spans="2:22" x14ac:dyDescent="0.2">
      <c r="B22" s="28" t="s">
        <v>75</v>
      </c>
      <c r="C22" s="28" t="s">
        <v>104</v>
      </c>
      <c r="D22" s="34" t="s">
        <v>105</v>
      </c>
      <c r="E22" s="32">
        <v>58.74</v>
      </c>
      <c r="F22" s="35">
        <v>9.7899999999999991</v>
      </c>
      <c r="G22" s="35">
        <v>48.95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  <c r="S22" s="36"/>
      <c r="T22" s="31"/>
    </row>
    <row r="23" spans="2:22" x14ac:dyDescent="0.2">
      <c r="B23" s="28" t="s">
        <v>109</v>
      </c>
      <c r="C23" s="28" t="s">
        <v>104</v>
      </c>
      <c r="D23" s="34" t="s">
        <v>105</v>
      </c>
      <c r="E23" s="32">
        <v>71.08</v>
      </c>
      <c r="F23" s="35">
        <v>11.85</v>
      </c>
      <c r="G23" s="35">
        <v>59.23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36"/>
      <c r="T23" s="31"/>
    </row>
    <row r="24" spans="2:22" x14ac:dyDescent="0.2">
      <c r="B24" s="28" t="s">
        <v>110</v>
      </c>
      <c r="C24" s="28" t="s">
        <v>111</v>
      </c>
      <c r="D24" s="28" t="s">
        <v>112</v>
      </c>
      <c r="E24" s="32">
        <v>15.2</v>
      </c>
      <c r="F24" s="32"/>
      <c r="G24" s="32"/>
      <c r="H24" s="32"/>
      <c r="I24" s="32"/>
      <c r="J24" s="32"/>
      <c r="K24" s="32"/>
      <c r="L24" s="32"/>
      <c r="M24" s="32"/>
      <c r="N24" s="32"/>
      <c r="O24" s="32">
        <v>15.2</v>
      </c>
      <c r="P24" s="32"/>
      <c r="Q24" s="32"/>
      <c r="R24" s="33"/>
      <c r="S24" s="33"/>
      <c r="T24" s="31">
        <f t="shared" ref="T24:T42" si="1">E24-(SUM(F24:S24))</f>
        <v>0</v>
      </c>
    </row>
    <row r="25" spans="2:22" x14ac:dyDescent="0.2">
      <c r="B25" s="28" t="s">
        <v>113</v>
      </c>
      <c r="C25" s="28" t="s">
        <v>63</v>
      </c>
      <c r="D25" s="59" t="s">
        <v>64</v>
      </c>
      <c r="E25" s="32">
        <v>40.01</v>
      </c>
      <c r="F25" s="32">
        <v>6.67</v>
      </c>
      <c r="G25" s="32"/>
      <c r="H25" s="32"/>
      <c r="I25" s="32"/>
      <c r="J25" s="32"/>
      <c r="K25" s="32"/>
      <c r="L25" s="32"/>
      <c r="M25" s="32"/>
      <c r="N25" s="32">
        <v>33.340000000000003</v>
      </c>
      <c r="O25" s="32"/>
      <c r="P25" s="32"/>
      <c r="Q25" s="32"/>
      <c r="R25" s="33"/>
      <c r="S25" s="33"/>
      <c r="T25" s="31">
        <f t="shared" si="1"/>
        <v>0</v>
      </c>
    </row>
    <row r="26" spans="2:22" x14ac:dyDescent="0.2">
      <c r="B26" s="28" t="s">
        <v>114</v>
      </c>
      <c r="C26" s="28" t="s">
        <v>115</v>
      </c>
      <c r="D26" s="28" t="s">
        <v>116</v>
      </c>
      <c r="E26" s="32">
        <v>110</v>
      </c>
      <c r="F26" s="32"/>
      <c r="G26" s="32"/>
      <c r="H26" s="32"/>
      <c r="I26" s="32"/>
      <c r="J26" s="32"/>
      <c r="K26" s="32"/>
      <c r="L26" s="32"/>
      <c r="M26" s="32"/>
      <c r="N26" s="32"/>
      <c r="O26" s="32">
        <v>110</v>
      </c>
      <c r="P26" s="32"/>
      <c r="Q26" s="32"/>
      <c r="R26" s="33"/>
      <c r="S26" s="33"/>
      <c r="T26" s="31">
        <f t="shared" si="1"/>
        <v>0</v>
      </c>
    </row>
    <row r="27" spans="2:22" x14ac:dyDescent="0.2">
      <c r="B27" s="28" t="s">
        <v>117</v>
      </c>
      <c r="C27" s="28" t="s">
        <v>118</v>
      </c>
      <c r="D27" s="28" t="s">
        <v>119</v>
      </c>
      <c r="E27" s="32">
        <v>234</v>
      </c>
      <c r="F27" s="32">
        <v>39</v>
      </c>
      <c r="G27" s="32">
        <v>195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33"/>
      <c r="T27" s="31">
        <f t="shared" si="1"/>
        <v>0</v>
      </c>
    </row>
    <row r="28" spans="2:22" x14ac:dyDescent="0.2">
      <c r="B28" s="28" t="s">
        <v>75</v>
      </c>
      <c r="C28" s="28" t="s">
        <v>84</v>
      </c>
      <c r="D28" s="28" t="s">
        <v>85</v>
      </c>
      <c r="E28" s="32">
        <v>64.36</v>
      </c>
      <c r="F28" s="32"/>
      <c r="G28" s="32">
        <v>15.01</v>
      </c>
      <c r="H28" s="32"/>
      <c r="I28" s="32"/>
      <c r="J28" s="32"/>
      <c r="K28" s="32">
        <v>49.35</v>
      </c>
      <c r="L28" s="32"/>
      <c r="M28" s="32"/>
      <c r="N28" s="32"/>
      <c r="O28" s="32"/>
      <c r="P28" s="32"/>
      <c r="Q28" s="32"/>
      <c r="R28" s="33"/>
      <c r="S28" s="33"/>
      <c r="T28" s="31">
        <f>E28-(SUM(F28:S28))</f>
        <v>0</v>
      </c>
    </row>
    <row r="29" spans="2:22" x14ac:dyDescent="0.2">
      <c r="B29" s="28" t="s">
        <v>107</v>
      </c>
      <c r="C29" s="28" t="s">
        <v>120</v>
      </c>
      <c r="D29" s="28" t="s">
        <v>121</v>
      </c>
      <c r="E29" s="32">
        <v>1691.04</v>
      </c>
      <c r="F29" s="32">
        <v>281.83999999999997</v>
      </c>
      <c r="G29" s="32"/>
      <c r="H29" s="32"/>
      <c r="I29" s="32"/>
      <c r="J29" s="32"/>
      <c r="K29" s="32"/>
      <c r="L29" s="32"/>
      <c r="M29" s="32"/>
      <c r="N29" s="32"/>
      <c r="O29" s="32"/>
      <c r="P29" s="32">
        <v>1409.2</v>
      </c>
      <c r="Q29" s="32"/>
      <c r="R29" s="33"/>
      <c r="S29" s="33"/>
      <c r="T29" s="31"/>
      <c r="U29" s="27" t="s">
        <v>153</v>
      </c>
    </row>
    <row r="30" spans="2:22" x14ac:dyDescent="0.2">
      <c r="B30" s="28" t="s">
        <v>107</v>
      </c>
      <c r="C30" s="59" t="s">
        <v>120</v>
      </c>
      <c r="D30" s="28" t="s">
        <v>121</v>
      </c>
      <c r="E30" s="32">
        <v>1691.04</v>
      </c>
      <c r="F30" s="32">
        <v>281.83999999999997</v>
      </c>
      <c r="G30" s="32"/>
      <c r="H30" s="32"/>
      <c r="I30" s="32"/>
      <c r="J30" s="32"/>
      <c r="K30" s="32"/>
      <c r="L30" s="32"/>
      <c r="M30" s="32"/>
      <c r="N30" s="32"/>
      <c r="O30" s="32"/>
      <c r="P30" s="32">
        <v>1409.2</v>
      </c>
      <c r="Q30" s="32"/>
      <c r="R30" s="33"/>
      <c r="S30" s="33"/>
      <c r="T30" s="31">
        <f t="shared" si="1"/>
        <v>0</v>
      </c>
    </row>
    <row r="31" spans="2:22" x14ac:dyDescent="0.2">
      <c r="B31" s="28" t="s">
        <v>100</v>
      </c>
      <c r="C31" s="28" t="s">
        <v>122</v>
      </c>
      <c r="D31" s="28" t="s">
        <v>123</v>
      </c>
      <c r="E31" s="32">
        <v>68.760000000000005</v>
      </c>
      <c r="F31" s="32">
        <v>11.46</v>
      </c>
      <c r="G31" s="32"/>
      <c r="H31" s="32">
        <v>57.3</v>
      </c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33"/>
      <c r="T31" s="31">
        <f>E31-(SUM(F31:S31))</f>
        <v>0</v>
      </c>
    </row>
    <row r="32" spans="2:22" x14ac:dyDescent="0.2">
      <c r="B32" s="28" t="s">
        <v>124</v>
      </c>
      <c r="C32" s="28" t="s">
        <v>125</v>
      </c>
      <c r="D32" s="28" t="s">
        <v>126</v>
      </c>
      <c r="E32" s="32">
        <v>608.4</v>
      </c>
      <c r="F32" s="32">
        <v>101.4</v>
      </c>
      <c r="G32" s="32"/>
      <c r="H32" s="32"/>
      <c r="I32" s="32"/>
      <c r="J32" s="32"/>
      <c r="K32" s="32"/>
      <c r="L32" s="32"/>
      <c r="M32" s="32"/>
      <c r="N32" s="32">
        <v>507</v>
      </c>
      <c r="O32" s="32"/>
      <c r="P32" s="32"/>
      <c r="Q32" s="32"/>
      <c r="R32" s="33"/>
      <c r="S32" s="33"/>
      <c r="T32" s="31">
        <f>E32-(SUM(F32:S32))</f>
        <v>0</v>
      </c>
    </row>
    <row r="33" spans="2:22" x14ac:dyDescent="0.2">
      <c r="B33" s="28" t="s">
        <v>127</v>
      </c>
      <c r="C33" s="28" t="s">
        <v>125</v>
      </c>
      <c r="D33" s="28" t="s">
        <v>126</v>
      </c>
      <c r="E33" s="32">
        <v>600</v>
      </c>
      <c r="F33" s="32">
        <v>100</v>
      </c>
      <c r="G33" s="32"/>
      <c r="H33" s="32"/>
      <c r="I33" s="32"/>
      <c r="J33" s="32"/>
      <c r="K33" s="32"/>
      <c r="L33" s="32"/>
      <c r="M33" s="32"/>
      <c r="N33" s="32">
        <v>500</v>
      </c>
      <c r="O33" s="32"/>
      <c r="P33" s="32"/>
      <c r="Q33" s="32"/>
      <c r="R33" s="33"/>
      <c r="S33" s="33"/>
      <c r="T33" s="31">
        <f>E33-(SUM(F33:S33))</f>
        <v>0</v>
      </c>
    </row>
    <row r="34" spans="2:22" x14ac:dyDescent="0.2">
      <c r="B34" s="28" t="s">
        <v>128</v>
      </c>
      <c r="C34" s="28" t="s">
        <v>51</v>
      </c>
      <c r="D34" s="28" t="s">
        <v>129</v>
      </c>
      <c r="E34" s="32">
        <v>30</v>
      </c>
      <c r="F34" s="32"/>
      <c r="G34" s="32">
        <v>30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33"/>
      <c r="T34" s="31">
        <f t="shared" si="1"/>
        <v>0</v>
      </c>
    </row>
    <row r="35" spans="2:22" x14ac:dyDescent="0.2">
      <c r="B35" s="28" t="s">
        <v>128</v>
      </c>
      <c r="C35" s="28" t="s">
        <v>51</v>
      </c>
      <c r="D35" s="28" t="s">
        <v>68</v>
      </c>
      <c r="E35" s="32">
        <v>901.83</v>
      </c>
      <c r="F35" s="32"/>
      <c r="G35" s="32"/>
      <c r="H35" s="32"/>
      <c r="I35" s="32"/>
      <c r="J35" s="32">
        <v>901.83</v>
      </c>
      <c r="K35" s="32"/>
      <c r="L35" s="32"/>
      <c r="M35" s="32"/>
      <c r="N35" s="32"/>
      <c r="O35" s="32"/>
      <c r="P35" s="32"/>
      <c r="Q35" s="32"/>
      <c r="R35" s="33"/>
      <c r="S35" s="33"/>
      <c r="T35" s="31">
        <f t="shared" si="1"/>
        <v>0</v>
      </c>
    </row>
    <row r="36" spans="2:22" x14ac:dyDescent="0.2">
      <c r="B36" s="28" t="s">
        <v>130</v>
      </c>
      <c r="C36" s="28" t="s">
        <v>52</v>
      </c>
      <c r="D36" s="28" t="s">
        <v>131</v>
      </c>
      <c r="E36" s="32">
        <v>16.399999999999999</v>
      </c>
      <c r="F36" s="32">
        <v>2.73</v>
      </c>
      <c r="G36" s="32">
        <v>13.67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33"/>
      <c r="T36" s="31">
        <f t="shared" si="1"/>
        <v>0</v>
      </c>
    </row>
    <row r="37" spans="2:22" x14ac:dyDescent="0.2">
      <c r="B37" s="28" t="s">
        <v>130</v>
      </c>
      <c r="C37" s="28" t="s">
        <v>52</v>
      </c>
      <c r="D37" s="28" t="s">
        <v>132</v>
      </c>
      <c r="E37" s="32">
        <v>2710</v>
      </c>
      <c r="F37" s="32">
        <v>451.67</v>
      </c>
      <c r="G37" s="32">
        <v>2258.33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  <c r="S37" s="33"/>
      <c r="T37" s="31">
        <f t="shared" si="1"/>
        <v>0</v>
      </c>
    </row>
    <row r="38" spans="2:22" x14ac:dyDescent="0.2">
      <c r="B38" s="28" t="s">
        <v>133</v>
      </c>
      <c r="C38" s="28" t="s">
        <v>52</v>
      </c>
      <c r="D38" s="28" t="s">
        <v>134</v>
      </c>
      <c r="E38" s="32">
        <v>3.25</v>
      </c>
      <c r="F38" s="32">
        <v>0.54</v>
      </c>
      <c r="G38" s="32">
        <v>2.71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3"/>
      <c r="T38" s="31">
        <f t="shared" si="1"/>
        <v>0</v>
      </c>
    </row>
    <row r="39" spans="2:22" x14ac:dyDescent="0.2">
      <c r="B39" s="28" t="s">
        <v>135</v>
      </c>
      <c r="C39" s="28" t="s">
        <v>52</v>
      </c>
      <c r="D39" s="28" t="s">
        <v>136</v>
      </c>
      <c r="E39" s="32">
        <v>16.73</v>
      </c>
      <c r="F39" s="32">
        <v>2.79</v>
      </c>
      <c r="G39" s="32">
        <v>13.94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  <c r="S39" s="33"/>
      <c r="T39" s="31">
        <f t="shared" si="1"/>
        <v>0</v>
      </c>
    </row>
    <row r="40" spans="2:22" x14ac:dyDescent="0.2">
      <c r="B40" s="28" t="s">
        <v>137</v>
      </c>
      <c r="C40" s="28" t="s">
        <v>52</v>
      </c>
      <c r="D40" s="28" t="s">
        <v>138</v>
      </c>
      <c r="E40" s="32">
        <v>11.5</v>
      </c>
      <c r="F40" s="32">
        <v>1.92</v>
      </c>
      <c r="G40" s="32">
        <v>9.58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  <c r="S40" s="33"/>
      <c r="T40" s="31">
        <f t="shared" si="1"/>
        <v>0</v>
      </c>
    </row>
    <row r="41" spans="2:22" x14ac:dyDescent="0.2">
      <c r="B41" s="28" t="s">
        <v>133</v>
      </c>
      <c r="C41" s="28" t="s">
        <v>52</v>
      </c>
      <c r="D41" s="28" t="s">
        <v>139</v>
      </c>
      <c r="E41" s="32">
        <v>84.5</v>
      </c>
      <c r="F41" s="32">
        <v>14.08</v>
      </c>
      <c r="G41" s="32"/>
      <c r="H41" s="32"/>
      <c r="I41" s="32">
        <v>70.42</v>
      </c>
      <c r="J41" s="32"/>
      <c r="K41" s="32"/>
      <c r="L41" s="32"/>
      <c r="M41" s="32"/>
      <c r="N41" s="32"/>
      <c r="O41" s="32"/>
      <c r="P41" s="32"/>
      <c r="Q41" s="32"/>
      <c r="R41" s="33"/>
      <c r="S41" s="33"/>
      <c r="T41" s="31">
        <f t="shared" si="1"/>
        <v>0</v>
      </c>
    </row>
    <row r="42" spans="2:22" x14ac:dyDescent="0.2">
      <c r="B42" s="28" t="s">
        <v>140</v>
      </c>
      <c r="C42" s="28" t="s">
        <v>93</v>
      </c>
      <c r="D42" s="28" t="s">
        <v>141</v>
      </c>
      <c r="E42" s="32">
        <v>50.34</v>
      </c>
      <c r="F42" s="32"/>
      <c r="G42" s="32"/>
      <c r="H42" s="32"/>
      <c r="I42" s="32"/>
      <c r="J42" s="32"/>
      <c r="K42" s="32"/>
      <c r="L42" s="32"/>
      <c r="M42" s="32"/>
      <c r="N42" s="32"/>
      <c r="O42" s="32">
        <v>50.34</v>
      </c>
      <c r="P42" s="32"/>
      <c r="Q42" s="32"/>
      <c r="R42" s="33"/>
      <c r="S42" s="33"/>
      <c r="T42" s="31">
        <f t="shared" si="1"/>
        <v>0</v>
      </c>
    </row>
    <row r="43" spans="2:22" x14ac:dyDescent="0.2">
      <c r="B43" s="28" t="s">
        <v>109</v>
      </c>
      <c r="C43" s="28" t="s">
        <v>101</v>
      </c>
      <c r="D43" s="28" t="s">
        <v>142</v>
      </c>
      <c r="E43" s="32">
        <v>90</v>
      </c>
      <c r="F43" s="32">
        <v>15</v>
      </c>
      <c r="G43" s="32"/>
      <c r="H43" s="32"/>
      <c r="I43" s="32">
        <v>75</v>
      </c>
      <c r="J43" s="32"/>
      <c r="K43" s="32"/>
      <c r="L43" s="32"/>
      <c r="M43" s="32"/>
      <c r="N43" s="32"/>
      <c r="O43" s="32"/>
      <c r="P43" s="32"/>
      <c r="Q43" s="32"/>
      <c r="R43" s="33"/>
      <c r="S43" s="33"/>
      <c r="T43" s="31"/>
    </row>
    <row r="44" spans="2:22" x14ac:dyDescent="0.2">
      <c r="B44" s="28" t="s">
        <v>143</v>
      </c>
      <c r="C44" s="28" t="s">
        <v>144</v>
      </c>
      <c r="D44" s="28" t="s">
        <v>145</v>
      </c>
      <c r="E44" s="32">
        <v>12500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S44" s="33">
        <v>12500</v>
      </c>
      <c r="T44" s="31">
        <f t="shared" ref="T44:T57" si="2">E44-(SUM(F44:S44))</f>
        <v>0</v>
      </c>
    </row>
    <row r="45" spans="2:22" x14ac:dyDescent="0.2">
      <c r="B45" s="28" t="s">
        <v>147</v>
      </c>
      <c r="C45" s="28" t="s">
        <v>146</v>
      </c>
      <c r="D45" s="28" t="s">
        <v>149</v>
      </c>
      <c r="E45" s="32">
        <v>13.34</v>
      </c>
      <c r="F45" s="32">
        <v>0.63</v>
      </c>
      <c r="G45" s="32">
        <v>12.71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/>
      <c r="S45" s="33"/>
      <c r="T45" s="31">
        <f>E45-(SUM(F45:S45))</f>
        <v>0</v>
      </c>
    </row>
    <row r="46" spans="2:22" x14ac:dyDescent="0.2">
      <c r="B46" s="27" t="s">
        <v>147</v>
      </c>
      <c r="C46" s="28" t="s">
        <v>146</v>
      </c>
      <c r="D46" s="28" t="s">
        <v>150</v>
      </c>
      <c r="E46" s="32">
        <v>382.57</v>
      </c>
      <c r="F46" s="32">
        <v>18.21</v>
      </c>
      <c r="G46" s="32"/>
      <c r="H46" s="32"/>
      <c r="I46" s="32"/>
      <c r="J46" s="32"/>
      <c r="K46" s="32"/>
      <c r="L46" s="32"/>
      <c r="M46" s="32"/>
      <c r="N46" s="32"/>
      <c r="O46" s="32">
        <v>364.36</v>
      </c>
      <c r="P46" s="32"/>
      <c r="Q46" s="32"/>
      <c r="R46" s="33"/>
      <c r="S46" s="33"/>
      <c r="T46" s="31">
        <f t="shared" si="2"/>
        <v>0</v>
      </c>
      <c r="U46" s="27">
        <v>20385.27</v>
      </c>
      <c r="V46" s="27" t="s">
        <v>152</v>
      </c>
    </row>
    <row r="47" spans="2:22" x14ac:dyDescent="0.2">
      <c r="B47" s="28" t="s">
        <v>151</v>
      </c>
      <c r="C47" s="28" t="s">
        <v>146</v>
      </c>
      <c r="D47" s="28" t="s">
        <v>149</v>
      </c>
      <c r="E47" s="32">
        <v>13.21</v>
      </c>
      <c r="F47" s="32">
        <v>0.62</v>
      </c>
      <c r="G47" s="32">
        <v>12.59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  <c r="S47" s="33"/>
      <c r="T47" s="31">
        <f t="shared" si="2"/>
        <v>0</v>
      </c>
    </row>
    <row r="48" spans="2:22" x14ac:dyDescent="0.2">
      <c r="B48" s="28" t="s">
        <v>156</v>
      </c>
      <c r="C48" s="28" t="s">
        <v>157</v>
      </c>
      <c r="D48" s="28" t="s">
        <v>158</v>
      </c>
      <c r="E48" s="32">
        <v>86.93</v>
      </c>
      <c r="F48" s="32">
        <v>14.49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>
        <v>72.44</v>
      </c>
      <c r="S48" s="33"/>
      <c r="T48" s="31">
        <f t="shared" si="2"/>
        <v>0</v>
      </c>
    </row>
    <row r="49" spans="2:20" x14ac:dyDescent="0.2">
      <c r="B49" s="28" t="s">
        <v>159</v>
      </c>
      <c r="C49" s="28" t="s">
        <v>160</v>
      </c>
      <c r="D49" s="28" t="s">
        <v>161</v>
      </c>
      <c r="E49" s="37">
        <v>14278.73</v>
      </c>
      <c r="F49" s="32">
        <v>2379.79</v>
      </c>
      <c r="G49" s="32"/>
      <c r="H49" s="32"/>
      <c r="I49" s="32"/>
      <c r="J49" s="32"/>
      <c r="K49" s="32">
        <v>11898.94</v>
      </c>
      <c r="L49" s="32"/>
      <c r="M49" s="32"/>
      <c r="N49" s="32"/>
      <c r="O49" s="32"/>
      <c r="P49" s="32"/>
      <c r="Q49" s="32"/>
      <c r="R49" s="33"/>
      <c r="S49" s="33"/>
      <c r="T49" s="31">
        <f t="shared" si="2"/>
        <v>0</v>
      </c>
    </row>
    <row r="50" spans="2:20" x14ac:dyDescent="0.2">
      <c r="B50" s="28" t="s">
        <v>162</v>
      </c>
      <c r="C50" s="28" t="s">
        <v>54</v>
      </c>
      <c r="D50" s="28" t="s">
        <v>163</v>
      </c>
      <c r="E50" s="32">
        <v>50</v>
      </c>
      <c r="F50" s="32"/>
      <c r="G50" s="32"/>
      <c r="H50" s="32"/>
      <c r="I50" s="32"/>
      <c r="J50" s="32"/>
      <c r="K50" s="32"/>
      <c r="L50" s="32"/>
      <c r="M50" s="32"/>
      <c r="N50" s="32"/>
      <c r="O50" s="32">
        <v>50</v>
      </c>
      <c r="P50" s="32"/>
      <c r="Q50" s="32"/>
      <c r="R50" s="33"/>
      <c r="S50" s="33"/>
      <c r="T50" s="31">
        <f t="shared" si="2"/>
        <v>0</v>
      </c>
    </row>
    <row r="51" spans="2:20" x14ac:dyDescent="0.2">
      <c r="B51" s="28" t="s">
        <v>164</v>
      </c>
      <c r="C51" s="28" t="s">
        <v>165</v>
      </c>
      <c r="D51" s="28" t="s">
        <v>166</v>
      </c>
      <c r="E51" s="32">
        <v>600</v>
      </c>
      <c r="F51" s="32">
        <v>100</v>
      </c>
      <c r="G51" s="32"/>
      <c r="H51" s="32"/>
      <c r="I51" s="32">
        <v>500</v>
      </c>
      <c r="J51" s="32"/>
      <c r="K51" s="32"/>
      <c r="L51" s="32"/>
      <c r="M51" s="32"/>
      <c r="N51" s="32"/>
      <c r="O51" s="32"/>
      <c r="P51" s="32"/>
      <c r="Q51" s="32"/>
      <c r="R51" s="33"/>
      <c r="S51" s="33"/>
      <c r="T51" s="31">
        <f t="shared" si="2"/>
        <v>0</v>
      </c>
    </row>
    <row r="52" spans="2:20" x14ac:dyDescent="0.2">
      <c r="B52" s="28" t="s">
        <v>167</v>
      </c>
      <c r="C52" s="28" t="s">
        <v>52</v>
      </c>
      <c r="D52" s="28" t="s">
        <v>168</v>
      </c>
      <c r="E52" s="32">
        <v>39.799999999999997</v>
      </c>
      <c r="F52" s="32">
        <v>6.63</v>
      </c>
      <c r="G52" s="32"/>
      <c r="H52" s="32"/>
      <c r="I52" s="32"/>
      <c r="J52" s="32"/>
      <c r="K52" s="32"/>
      <c r="L52" s="32"/>
      <c r="M52" s="32"/>
      <c r="N52" s="32"/>
      <c r="O52" s="32">
        <v>33.17</v>
      </c>
      <c r="P52" s="32"/>
      <c r="Q52" s="32"/>
      <c r="R52" s="33"/>
      <c r="S52" s="33"/>
      <c r="T52" s="31">
        <f t="shared" si="2"/>
        <v>0</v>
      </c>
    </row>
    <row r="53" spans="2:20" x14ac:dyDescent="0.2">
      <c r="B53" s="28" t="s">
        <v>164</v>
      </c>
      <c r="C53" s="28" t="s">
        <v>52</v>
      </c>
      <c r="D53" s="28" t="s">
        <v>169</v>
      </c>
      <c r="E53" s="32">
        <v>16.690000000000001</v>
      </c>
      <c r="F53" s="32">
        <v>2.78</v>
      </c>
      <c r="G53" s="32">
        <v>13.91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3"/>
      <c r="T53" s="31">
        <f t="shared" si="2"/>
        <v>0</v>
      </c>
    </row>
    <row r="54" spans="2:20" x14ac:dyDescent="0.2">
      <c r="B54" s="28" t="s">
        <v>162</v>
      </c>
      <c r="C54" s="28" t="s">
        <v>52</v>
      </c>
      <c r="D54" s="28" t="s">
        <v>170</v>
      </c>
      <c r="E54" s="32">
        <v>35.07</v>
      </c>
      <c r="F54" s="32">
        <v>5.85</v>
      </c>
      <c r="G54" s="32">
        <v>16.91</v>
      </c>
      <c r="H54" s="32"/>
      <c r="I54" s="32"/>
      <c r="J54" s="32"/>
      <c r="K54" s="32">
        <v>12.31</v>
      </c>
      <c r="L54" s="32"/>
      <c r="M54" s="32"/>
      <c r="N54" s="32"/>
      <c r="O54" s="32"/>
      <c r="P54" s="32"/>
      <c r="Q54" s="32"/>
      <c r="R54" s="33"/>
      <c r="S54" s="33"/>
      <c r="T54" s="31">
        <f t="shared" si="2"/>
        <v>0</v>
      </c>
    </row>
    <row r="55" spans="2:20" x14ac:dyDescent="0.2">
      <c r="B55" s="28" t="s">
        <v>171</v>
      </c>
      <c r="C55" s="28" t="s">
        <v>52</v>
      </c>
      <c r="D55" s="28" t="s">
        <v>172</v>
      </c>
      <c r="E55" s="32">
        <v>150</v>
      </c>
      <c r="F55" s="32">
        <v>25</v>
      </c>
      <c r="G55" s="32">
        <v>125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3"/>
      <c r="T55" s="31">
        <f t="shared" si="2"/>
        <v>0</v>
      </c>
    </row>
    <row r="56" spans="2:20" x14ac:dyDescent="0.2">
      <c r="B56" s="34" t="s">
        <v>135</v>
      </c>
      <c r="C56" s="34" t="s">
        <v>52</v>
      </c>
      <c r="D56" s="34" t="s">
        <v>173</v>
      </c>
      <c r="E56" s="32">
        <v>16.73</v>
      </c>
      <c r="F56" s="35">
        <v>2.79</v>
      </c>
      <c r="G56" s="35">
        <v>13.94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/>
      <c r="S56" s="36"/>
      <c r="T56" s="31">
        <f t="shared" si="2"/>
        <v>0</v>
      </c>
    </row>
    <row r="57" spans="2:20" x14ac:dyDescent="0.2">
      <c r="B57" s="34" t="s">
        <v>174</v>
      </c>
      <c r="C57" s="34" t="s">
        <v>52</v>
      </c>
      <c r="D57" s="34" t="s">
        <v>175</v>
      </c>
      <c r="E57" s="32">
        <v>15.96</v>
      </c>
      <c r="F57" s="35">
        <v>2.66</v>
      </c>
      <c r="G57" s="35"/>
      <c r="H57" s="35"/>
      <c r="I57" s="35">
        <v>13.3</v>
      </c>
      <c r="J57" s="35"/>
      <c r="K57" s="35"/>
      <c r="L57" s="35"/>
      <c r="M57" s="35"/>
      <c r="N57" s="35"/>
      <c r="O57" s="35"/>
      <c r="P57" s="35"/>
      <c r="Q57" s="35"/>
      <c r="R57" s="36"/>
      <c r="S57" s="36"/>
      <c r="T57" s="31">
        <f t="shared" si="2"/>
        <v>0</v>
      </c>
    </row>
    <row r="58" spans="2:20" x14ac:dyDescent="0.2">
      <c r="B58" s="34" t="s">
        <v>159</v>
      </c>
      <c r="C58" s="34" t="s">
        <v>52</v>
      </c>
      <c r="D58" s="34" t="s">
        <v>176</v>
      </c>
      <c r="E58" s="32">
        <v>81.83</v>
      </c>
      <c r="F58" s="35">
        <v>13.64</v>
      </c>
      <c r="G58" s="35"/>
      <c r="H58" s="35">
        <v>68.19</v>
      </c>
      <c r="I58" s="35"/>
      <c r="J58" s="35"/>
      <c r="K58" s="35"/>
      <c r="L58" s="35"/>
      <c r="M58" s="35"/>
      <c r="N58" s="35"/>
      <c r="O58" s="35"/>
      <c r="P58" s="35"/>
      <c r="Q58" s="35"/>
      <c r="R58" s="36"/>
      <c r="S58" s="36"/>
      <c r="T58" s="31"/>
    </row>
    <row r="59" spans="2:20" x14ac:dyDescent="0.2">
      <c r="B59" s="34" t="s">
        <v>177</v>
      </c>
      <c r="C59" s="34" t="s">
        <v>51</v>
      </c>
      <c r="D59" s="34" t="s">
        <v>68</v>
      </c>
      <c r="E59" s="32">
        <v>901.83</v>
      </c>
      <c r="F59" s="35"/>
      <c r="G59" s="35"/>
      <c r="H59" s="35"/>
      <c r="I59" s="35"/>
      <c r="J59" s="35">
        <v>901.83</v>
      </c>
      <c r="K59" s="35"/>
      <c r="L59" s="35"/>
      <c r="M59" s="35"/>
      <c r="N59" s="35"/>
      <c r="O59" s="35"/>
      <c r="P59" s="35"/>
      <c r="Q59" s="35"/>
      <c r="R59" s="36"/>
      <c r="S59" s="36"/>
      <c r="T59" s="31">
        <f t="shared" ref="T59:T70" si="3">E59-(SUM(F59:S59))</f>
        <v>0</v>
      </c>
    </row>
    <row r="60" spans="2:20" x14ac:dyDescent="0.2">
      <c r="B60" s="34" t="s">
        <v>58</v>
      </c>
      <c r="C60" s="34" t="s">
        <v>51</v>
      </c>
      <c r="D60" s="34" t="s">
        <v>129</v>
      </c>
      <c r="E60" s="32">
        <v>90</v>
      </c>
      <c r="F60" s="35"/>
      <c r="G60" s="35">
        <v>90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6"/>
      <c r="S60" s="36"/>
      <c r="T60" s="31">
        <f t="shared" si="3"/>
        <v>0</v>
      </c>
    </row>
    <row r="61" spans="2:20" x14ac:dyDescent="0.2">
      <c r="B61" s="34" t="s">
        <v>156</v>
      </c>
      <c r="C61" s="34" t="s">
        <v>115</v>
      </c>
      <c r="D61" s="34" t="s">
        <v>178</v>
      </c>
      <c r="E61" s="32">
        <v>60</v>
      </c>
      <c r="F61" s="35">
        <v>10</v>
      </c>
      <c r="G61" s="35"/>
      <c r="H61" s="35"/>
      <c r="I61" s="35"/>
      <c r="J61" s="35"/>
      <c r="K61" s="35"/>
      <c r="L61" s="35"/>
      <c r="M61" s="35"/>
      <c r="N61" s="35"/>
      <c r="O61" s="35">
        <v>50</v>
      </c>
      <c r="P61" s="35"/>
      <c r="Q61" s="35"/>
      <c r="R61" s="36"/>
      <c r="S61" s="36"/>
      <c r="T61" s="31">
        <f t="shared" si="3"/>
        <v>0</v>
      </c>
    </row>
    <row r="62" spans="2:20" x14ac:dyDescent="0.2">
      <c r="B62" s="34" t="s">
        <v>174</v>
      </c>
      <c r="C62" s="34" t="s">
        <v>53</v>
      </c>
      <c r="D62" s="34" t="s">
        <v>99</v>
      </c>
      <c r="E62" s="32">
        <v>850</v>
      </c>
      <c r="F62" s="35"/>
      <c r="G62" s="35">
        <v>850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6"/>
      <c r="S62" s="36"/>
      <c r="T62" s="31">
        <f t="shared" si="3"/>
        <v>0</v>
      </c>
    </row>
    <row r="63" spans="2:20" x14ac:dyDescent="0.2">
      <c r="B63" s="34" t="s">
        <v>174</v>
      </c>
      <c r="C63" s="34" t="s">
        <v>81</v>
      </c>
      <c r="D63" s="28" t="s">
        <v>179</v>
      </c>
      <c r="E63" s="32">
        <v>44</v>
      </c>
      <c r="F63" s="35">
        <v>7.33</v>
      </c>
      <c r="G63" s="35"/>
      <c r="H63" s="35"/>
      <c r="I63" s="35"/>
      <c r="J63" s="35"/>
      <c r="K63" s="35"/>
      <c r="L63" s="35"/>
      <c r="M63" s="35"/>
      <c r="N63" s="35"/>
      <c r="O63" s="35">
        <v>36.67</v>
      </c>
      <c r="P63" s="35"/>
      <c r="Q63" s="35"/>
      <c r="R63" s="36"/>
      <c r="S63" s="36"/>
      <c r="T63" s="31">
        <f t="shared" si="3"/>
        <v>0</v>
      </c>
    </row>
    <row r="64" spans="2:20" x14ac:dyDescent="0.2">
      <c r="B64" s="34" t="s">
        <v>180</v>
      </c>
      <c r="C64" s="34" t="s">
        <v>104</v>
      </c>
      <c r="D64" s="28" t="s">
        <v>105</v>
      </c>
      <c r="E64" s="32">
        <v>58.74</v>
      </c>
      <c r="F64" s="35">
        <v>9.7899999999999991</v>
      </c>
      <c r="G64" s="35">
        <v>48.95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6"/>
      <c r="S64" s="36"/>
      <c r="T64" s="31">
        <f t="shared" si="3"/>
        <v>0</v>
      </c>
    </row>
    <row r="65" spans="2:22" x14ac:dyDescent="0.2">
      <c r="B65" s="34" t="s">
        <v>127</v>
      </c>
      <c r="C65" s="34" t="s">
        <v>122</v>
      </c>
      <c r="D65" s="34" t="s">
        <v>181</v>
      </c>
      <c r="E65" s="32">
        <v>100.68</v>
      </c>
      <c r="F65" s="35">
        <v>16.78</v>
      </c>
      <c r="G65" s="35"/>
      <c r="H65" s="35">
        <v>83.9</v>
      </c>
      <c r="I65" s="35"/>
      <c r="J65" s="35"/>
      <c r="K65" s="35"/>
      <c r="L65" s="35"/>
      <c r="M65" s="35"/>
      <c r="N65" s="35"/>
      <c r="O65" s="35"/>
      <c r="P65" s="35"/>
      <c r="Q65" s="35"/>
      <c r="R65" s="36"/>
      <c r="S65" s="36"/>
      <c r="T65" s="31">
        <f t="shared" si="3"/>
        <v>0</v>
      </c>
    </row>
    <row r="66" spans="2:22" x14ac:dyDescent="0.2">
      <c r="B66" s="27" t="s">
        <v>174</v>
      </c>
      <c r="C66" s="34" t="s">
        <v>182</v>
      </c>
      <c r="D66" s="34" t="s">
        <v>183</v>
      </c>
      <c r="E66" s="32">
        <v>90.37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6">
        <v>90.37</v>
      </c>
      <c r="S66" s="36"/>
      <c r="T66" s="31">
        <f t="shared" si="3"/>
        <v>0</v>
      </c>
    </row>
    <row r="67" spans="2:22" x14ac:dyDescent="0.2">
      <c r="B67" s="34" t="s">
        <v>164</v>
      </c>
      <c r="C67" s="34" t="s">
        <v>184</v>
      </c>
      <c r="D67" s="34" t="s">
        <v>185</v>
      </c>
      <c r="E67" s="32">
        <v>32.130000000000003</v>
      </c>
      <c r="F67" s="35">
        <v>5.36</v>
      </c>
      <c r="G67" s="35"/>
      <c r="H67" s="35"/>
      <c r="I67" s="35"/>
      <c r="J67" s="35"/>
      <c r="K67" s="35"/>
      <c r="L67" s="35">
        <v>13.75</v>
      </c>
      <c r="M67" s="35"/>
      <c r="N67" s="35"/>
      <c r="O67" s="35"/>
      <c r="P67" s="35"/>
      <c r="Q67" s="35"/>
      <c r="R67" s="36">
        <v>13.02</v>
      </c>
      <c r="S67" s="36"/>
      <c r="T67" s="31">
        <f t="shared" si="3"/>
        <v>0</v>
      </c>
    </row>
    <row r="68" spans="2:22" x14ac:dyDescent="0.2">
      <c r="B68" s="34" t="s">
        <v>186</v>
      </c>
      <c r="C68" s="34" t="s">
        <v>184</v>
      </c>
      <c r="D68" s="34" t="s">
        <v>188</v>
      </c>
      <c r="E68" s="32">
        <v>4</v>
      </c>
      <c r="F68" s="35">
        <v>0.67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6">
        <v>3.33</v>
      </c>
      <c r="S68" s="36"/>
      <c r="T68" s="31">
        <f t="shared" si="3"/>
        <v>0</v>
      </c>
    </row>
    <row r="69" spans="2:22" x14ac:dyDescent="0.2">
      <c r="B69" s="34" t="s">
        <v>187</v>
      </c>
      <c r="C69" s="34" t="s">
        <v>184</v>
      </c>
      <c r="D69" s="34" t="s">
        <v>189</v>
      </c>
      <c r="E69" s="32">
        <v>5.78</v>
      </c>
      <c r="F69" s="35">
        <v>0.96</v>
      </c>
      <c r="G69" s="35"/>
      <c r="H69" s="35"/>
      <c r="I69" s="35"/>
      <c r="J69" s="35"/>
      <c r="K69" s="35"/>
      <c r="L69" s="35"/>
      <c r="M69" s="35"/>
      <c r="N69" s="35"/>
      <c r="O69" s="35">
        <v>4.82</v>
      </c>
      <c r="P69" s="35"/>
      <c r="Q69" s="35"/>
      <c r="R69" s="36"/>
      <c r="S69" s="36"/>
      <c r="T69" s="31">
        <f t="shared" si="3"/>
        <v>0</v>
      </c>
    </row>
    <row r="70" spans="2:22" x14ac:dyDescent="0.2">
      <c r="B70" s="34" t="s">
        <v>190</v>
      </c>
      <c r="C70" s="34" t="s">
        <v>63</v>
      </c>
      <c r="D70" s="34" t="s">
        <v>64</v>
      </c>
      <c r="E70" s="32">
        <v>37.01</v>
      </c>
      <c r="F70" s="35">
        <v>6.17</v>
      </c>
      <c r="G70" s="35"/>
      <c r="H70" s="35"/>
      <c r="I70" s="35"/>
      <c r="J70" s="35"/>
      <c r="K70" s="35"/>
      <c r="L70" s="35"/>
      <c r="M70" s="35"/>
      <c r="N70" s="35">
        <v>30.84</v>
      </c>
      <c r="O70" s="35"/>
      <c r="P70" s="35"/>
      <c r="Q70" s="35"/>
      <c r="R70" s="36"/>
      <c r="S70" s="36"/>
      <c r="T70" s="31">
        <f t="shared" si="3"/>
        <v>0</v>
      </c>
    </row>
    <row r="71" spans="2:22" x14ac:dyDescent="0.2">
      <c r="B71" s="34" t="s">
        <v>159</v>
      </c>
      <c r="C71" s="34" t="s">
        <v>63</v>
      </c>
      <c r="D71" s="34" t="s">
        <v>64</v>
      </c>
      <c r="E71" s="32">
        <v>20.010000000000002</v>
      </c>
      <c r="F71" s="35">
        <v>3.34</v>
      </c>
      <c r="G71" s="35"/>
      <c r="H71" s="35"/>
      <c r="I71" s="35"/>
      <c r="J71" s="35"/>
      <c r="K71" s="35"/>
      <c r="L71" s="35"/>
      <c r="M71" s="35"/>
      <c r="N71" s="35">
        <v>16.670000000000002</v>
      </c>
      <c r="O71" s="35"/>
      <c r="P71" s="35"/>
      <c r="Q71" s="35"/>
      <c r="R71" s="36"/>
      <c r="S71" s="36"/>
      <c r="T71" s="31">
        <f>E71-(SUM(F71:S71))</f>
        <v>0</v>
      </c>
      <c r="U71" s="27">
        <v>17679.5</v>
      </c>
      <c r="V71" s="27" t="s">
        <v>191</v>
      </c>
    </row>
    <row r="72" spans="2:22" x14ac:dyDescent="0.2">
      <c r="B72" s="34" t="s">
        <v>192</v>
      </c>
      <c r="C72" s="34" t="s">
        <v>193</v>
      </c>
      <c r="D72" s="34" t="s">
        <v>194</v>
      </c>
      <c r="E72" s="32">
        <v>1676.46</v>
      </c>
      <c r="F72" s="35">
        <v>279.41000000000003</v>
      </c>
      <c r="G72" s="35"/>
      <c r="H72" s="35"/>
      <c r="I72" s="35"/>
      <c r="J72" s="35"/>
      <c r="K72" s="35">
        <v>1397.05</v>
      </c>
      <c r="L72" s="35"/>
      <c r="M72" s="35"/>
      <c r="N72" s="35"/>
      <c r="O72" s="35"/>
      <c r="P72" s="35"/>
      <c r="Q72" s="35"/>
      <c r="R72" s="36"/>
      <c r="S72" s="36"/>
      <c r="T72" s="31">
        <f>E72-(SUM(F72:S72))</f>
        <v>0</v>
      </c>
    </row>
    <row r="73" spans="2:22" x14ac:dyDescent="0.2">
      <c r="B73" s="34" t="s">
        <v>195</v>
      </c>
      <c r="C73" s="34" t="s">
        <v>63</v>
      </c>
      <c r="D73" s="34" t="s">
        <v>64</v>
      </c>
      <c r="E73" s="32">
        <v>20.010000000000002</v>
      </c>
      <c r="F73" s="35">
        <v>3.34</v>
      </c>
      <c r="G73" s="35"/>
      <c r="H73" s="35"/>
      <c r="I73" s="35"/>
      <c r="J73" s="35"/>
      <c r="K73" s="35"/>
      <c r="L73" s="35"/>
      <c r="M73" s="35"/>
      <c r="N73" s="35">
        <v>16.670000000000002</v>
      </c>
      <c r="O73" s="35"/>
      <c r="P73" s="35"/>
      <c r="Q73" s="35"/>
      <c r="R73" s="36"/>
      <c r="S73" s="36"/>
      <c r="T73" s="31">
        <f t="shared" ref="T73:T136" si="4">E73-(SUM(F73:S73))</f>
        <v>0</v>
      </c>
    </row>
    <row r="74" spans="2:22" x14ac:dyDescent="0.2">
      <c r="B74" s="34" t="s">
        <v>196</v>
      </c>
      <c r="C74" s="34" t="s">
        <v>63</v>
      </c>
      <c r="D74" s="34" t="s">
        <v>64</v>
      </c>
      <c r="E74" s="32">
        <v>20.010000000000002</v>
      </c>
      <c r="F74" s="35">
        <v>3.34</v>
      </c>
      <c r="G74" s="35"/>
      <c r="H74" s="35"/>
      <c r="I74" s="35"/>
      <c r="J74" s="35"/>
      <c r="K74" s="35"/>
      <c r="L74" s="35"/>
      <c r="M74" s="35"/>
      <c r="N74" s="35">
        <v>16.670000000000002</v>
      </c>
      <c r="O74" s="35"/>
      <c r="P74" s="35"/>
      <c r="Q74" s="35"/>
      <c r="R74" s="36"/>
      <c r="S74" s="36"/>
      <c r="T74" s="31">
        <f t="shared" si="4"/>
        <v>0</v>
      </c>
    </row>
    <row r="75" spans="2:22" x14ac:dyDescent="0.2">
      <c r="B75" s="34" t="s">
        <v>135</v>
      </c>
      <c r="C75" s="34" t="s">
        <v>197</v>
      </c>
      <c r="D75" s="34" t="s">
        <v>198</v>
      </c>
      <c r="E75" s="32">
        <v>37.42</v>
      </c>
      <c r="F75" s="35">
        <v>6.24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>
        <v>31.18</v>
      </c>
      <c r="S75" s="36"/>
      <c r="T75" s="31">
        <f t="shared" si="4"/>
        <v>0</v>
      </c>
    </row>
    <row r="76" spans="2:22" ht="12" customHeight="1" x14ac:dyDescent="0.2">
      <c r="B76" s="34" t="s">
        <v>199</v>
      </c>
      <c r="C76" s="34" t="s">
        <v>197</v>
      </c>
      <c r="D76" s="34" t="s">
        <v>200</v>
      </c>
      <c r="E76" s="32">
        <v>2</v>
      </c>
      <c r="F76" s="35">
        <v>0.33</v>
      </c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6">
        <v>1.67</v>
      </c>
      <c r="S76" s="36"/>
      <c r="T76" s="31">
        <f t="shared" si="4"/>
        <v>0</v>
      </c>
    </row>
    <row r="77" spans="2:22" ht="12" customHeight="1" x14ac:dyDescent="0.2">
      <c r="B77" s="34" t="s">
        <v>199</v>
      </c>
      <c r="C77" s="34" t="s">
        <v>197</v>
      </c>
      <c r="D77" s="34" t="s">
        <v>201</v>
      </c>
      <c r="E77" s="32">
        <v>2</v>
      </c>
      <c r="F77" s="35">
        <v>0.33</v>
      </c>
      <c r="G77" s="35"/>
      <c r="H77" s="35"/>
      <c r="I77" s="35"/>
      <c r="J77" s="35"/>
      <c r="K77" s="35"/>
      <c r="L77" s="35"/>
      <c r="M77" s="35"/>
      <c r="N77" s="35"/>
      <c r="O77" s="35">
        <v>1.67</v>
      </c>
      <c r="P77" s="35"/>
      <c r="Q77" s="35"/>
      <c r="R77" s="36"/>
      <c r="S77" s="36"/>
      <c r="T77" s="31">
        <f t="shared" si="4"/>
        <v>0</v>
      </c>
    </row>
    <row r="78" spans="2:22" ht="12" customHeight="1" x14ac:dyDescent="0.2">
      <c r="B78" s="34" t="s">
        <v>202</v>
      </c>
      <c r="C78" s="34" t="s">
        <v>197</v>
      </c>
      <c r="D78" s="34" t="s">
        <v>203</v>
      </c>
      <c r="E78" s="35">
        <v>7</v>
      </c>
      <c r="F78" s="35">
        <v>1.17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6">
        <v>5.83</v>
      </c>
      <c r="S78" s="36"/>
      <c r="T78" s="31">
        <f t="shared" si="4"/>
        <v>0</v>
      </c>
    </row>
    <row r="79" spans="2:22" ht="12" customHeight="1" x14ac:dyDescent="0.2">
      <c r="B79" s="34" t="s">
        <v>195</v>
      </c>
      <c r="C79" s="34" t="s">
        <v>197</v>
      </c>
      <c r="D79" s="34" t="s">
        <v>204</v>
      </c>
      <c r="E79" s="35">
        <v>93.22</v>
      </c>
      <c r="F79" s="35">
        <v>15.55</v>
      </c>
      <c r="G79" s="35"/>
      <c r="H79" s="35"/>
      <c r="I79" s="35"/>
      <c r="J79" s="35"/>
      <c r="K79" s="35"/>
      <c r="L79" s="35"/>
      <c r="M79" s="35"/>
      <c r="N79" s="35"/>
      <c r="O79" s="35">
        <v>77.67</v>
      </c>
      <c r="P79" s="35"/>
      <c r="Q79" s="35"/>
      <c r="R79" s="36"/>
      <c r="S79" s="36"/>
      <c r="T79" s="31">
        <f t="shared" si="4"/>
        <v>0</v>
      </c>
    </row>
    <row r="80" spans="2:22" ht="12" customHeight="1" x14ac:dyDescent="0.2">
      <c r="B80" s="34" t="s">
        <v>205</v>
      </c>
      <c r="C80" s="34" t="s">
        <v>197</v>
      </c>
      <c r="D80" s="34" t="s">
        <v>206</v>
      </c>
      <c r="E80" s="35">
        <v>144</v>
      </c>
      <c r="F80" s="35">
        <v>24</v>
      </c>
      <c r="G80" s="35"/>
      <c r="H80" s="35"/>
      <c r="I80" s="35"/>
      <c r="J80" s="35"/>
      <c r="K80" s="35"/>
      <c r="L80" s="35"/>
      <c r="M80" s="35"/>
      <c r="N80" s="35"/>
      <c r="O80" s="35">
        <v>120</v>
      </c>
      <c r="P80" s="35"/>
      <c r="Q80" s="35"/>
      <c r="R80" s="36"/>
      <c r="S80" s="36"/>
      <c r="T80" s="31">
        <f t="shared" si="4"/>
        <v>0</v>
      </c>
    </row>
    <row r="81" spans="2:20" ht="12" customHeight="1" x14ac:dyDescent="0.2">
      <c r="B81" s="34" t="s">
        <v>207</v>
      </c>
      <c r="C81" s="34" t="s">
        <v>208</v>
      </c>
      <c r="D81" s="34" t="s">
        <v>209</v>
      </c>
      <c r="E81" s="35">
        <v>504</v>
      </c>
      <c r="F81" s="35">
        <v>84</v>
      </c>
      <c r="G81" s="35"/>
      <c r="H81" s="35"/>
      <c r="I81" s="35"/>
      <c r="J81" s="35"/>
      <c r="K81" s="35"/>
      <c r="L81" s="35"/>
      <c r="M81" s="35"/>
      <c r="N81" s="35"/>
      <c r="O81" s="35">
        <v>420</v>
      </c>
      <c r="P81" s="35"/>
      <c r="Q81" s="35"/>
      <c r="R81" s="36"/>
      <c r="S81" s="36"/>
      <c r="T81" s="31">
        <f t="shared" si="4"/>
        <v>0</v>
      </c>
    </row>
    <row r="82" spans="2:20" ht="12" customHeight="1" x14ac:dyDescent="0.2">
      <c r="B82" s="34" t="s">
        <v>210</v>
      </c>
      <c r="C82" s="34" t="s">
        <v>54</v>
      </c>
      <c r="D82" s="34" t="s">
        <v>211</v>
      </c>
      <c r="E82" s="35">
        <v>25</v>
      </c>
      <c r="F82" s="35"/>
      <c r="G82" s="35"/>
      <c r="H82" s="35"/>
      <c r="I82" s="35"/>
      <c r="J82" s="35"/>
      <c r="K82" s="35"/>
      <c r="L82" s="35"/>
      <c r="M82" s="35"/>
      <c r="N82" s="35"/>
      <c r="O82" s="35">
        <v>25</v>
      </c>
      <c r="P82" s="35"/>
      <c r="Q82" s="35"/>
      <c r="R82" s="36"/>
      <c r="S82" s="36"/>
      <c r="T82" s="31">
        <f t="shared" si="4"/>
        <v>0</v>
      </c>
    </row>
    <row r="83" spans="2:20" ht="12" customHeight="1" x14ac:dyDescent="0.2">
      <c r="B83" s="34" t="s">
        <v>212</v>
      </c>
      <c r="C83" s="34" t="s">
        <v>52</v>
      </c>
      <c r="D83" s="34" t="s">
        <v>213</v>
      </c>
      <c r="E83" s="35">
        <v>15.95</v>
      </c>
      <c r="F83" s="35">
        <v>2.66</v>
      </c>
      <c r="G83" s="35">
        <v>13.29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  <c r="S83" s="36"/>
      <c r="T83" s="31">
        <f t="shared" si="4"/>
        <v>0</v>
      </c>
    </row>
    <row r="84" spans="2:20" ht="12" customHeight="1" x14ac:dyDescent="0.2">
      <c r="B84" s="34" t="s">
        <v>195</v>
      </c>
      <c r="C84" s="34" t="s">
        <v>52</v>
      </c>
      <c r="D84" s="34" t="s">
        <v>123</v>
      </c>
      <c r="E84" s="35">
        <v>129.99</v>
      </c>
      <c r="F84" s="35">
        <v>21.66</v>
      </c>
      <c r="G84" s="35"/>
      <c r="H84" s="35">
        <v>108.33</v>
      </c>
      <c r="I84" s="35"/>
      <c r="J84" s="35"/>
      <c r="K84" s="35"/>
      <c r="L84" s="35"/>
      <c r="M84" s="35"/>
      <c r="N84" s="35"/>
      <c r="O84" s="35"/>
      <c r="P84" s="35"/>
      <c r="Q84" s="35"/>
      <c r="R84" s="36"/>
      <c r="S84" s="36"/>
      <c r="T84" s="31">
        <f t="shared" si="4"/>
        <v>0</v>
      </c>
    </row>
    <row r="85" spans="2:20" ht="12" customHeight="1" x14ac:dyDescent="0.2">
      <c r="B85" s="34" t="s">
        <v>214</v>
      </c>
      <c r="C85" s="34" t="s">
        <v>52</v>
      </c>
      <c r="D85" s="34" t="s">
        <v>65</v>
      </c>
      <c r="E85" s="35">
        <v>47.95</v>
      </c>
      <c r="F85" s="35"/>
      <c r="G85" s="35"/>
      <c r="H85" s="35"/>
      <c r="I85" s="35"/>
      <c r="J85" s="35"/>
      <c r="K85" s="35"/>
      <c r="L85" s="35"/>
      <c r="M85" s="35"/>
      <c r="N85" s="35"/>
      <c r="O85" s="35">
        <v>47.95</v>
      </c>
      <c r="P85" s="35"/>
      <c r="Q85" s="35"/>
      <c r="R85" s="36"/>
      <c r="S85" s="36"/>
      <c r="T85" s="31">
        <f t="shared" si="4"/>
        <v>0</v>
      </c>
    </row>
    <row r="86" spans="2:20" ht="12" customHeight="1" x14ac:dyDescent="0.2">
      <c r="B86" s="34" t="s">
        <v>215</v>
      </c>
      <c r="C86" s="34" t="s">
        <v>52</v>
      </c>
      <c r="D86" s="34" t="s">
        <v>216</v>
      </c>
      <c r="E86" s="35">
        <v>31</v>
      </c>
      <c r="F86" s="35">
        <v>5.17</v>
      </c>
      <c r="G86" s="35">
        <v>25.83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  <c r="S86" s="36"/>
      <c r="T86" s="31">
        <f t="shared" si="4"/>
        <v>0</v>
      </c>
    </row>
    <row r="87" spans="2:20" ht="12" customHeight="1" x14ac:dyDescent="0.2">
      <c r="B87" s="34" t="s">
        <v>217</v>
      </c>
      <c r="C87" s="34" t="s">
        <v>51</v>
      </c>
      <c r="D87" s="34" t="s">
        <v>129</v>
      </c>
      <c r="E87" s="35">
        <v>80.400000000000006</v>
      </c>
      <c r="F87" s="35"/>
      <c r="G87" s="35">
        <v>80.400000000000006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S87" s="36"/>
      <c r="T87" s="31">
        <f t="shared" si="4"/>
        <v>0</v>
      </c>
    </row>
    <row r="88" spans="2:20" ht="12" customHeight="1" x14ac:dyDescent="0.2">
      <c r="B88" s="34" t="s">
        <v>210</v>
      </c>
      <c r="C88" s="34" t="s">
        <v>51</v>
      </c>
      <c r="D88" s="34" t="s">
        <v>68</v>
      </c>
      <c r="E88" s="35">
        <v>901.83</v>
      </c>
      <c r="F88" s="35"/>
      <c r="G88" s="35"/>
      <c r="H88" s="35"/>
      <c r="I88" s="35"/>
      <c r="J88" s="35">
        <v>901.83</v>
      </c>
      <c r="K88" s="35"/>
      <c r="L88" s="35"/>
      <c r="M88" s="35"/>
      <c r="N88" s="35"/>
      <c r="O88" s="35"/>
      <c r="P88" s="35"/>
      <c r="Q88" s="35"/>
      <c r="R88" s="36"/>
      <c r="S88" s="36"/>
      <c r="T88" s="31">
        <f t="shared" si="4"/>
        <v>0</v>
      </c>
    </row>
    <row r="89" spans="2:20" ht="12" customHeight="1" x14ac:dyDescent="0.2">
      <c r="B89" s="34" t="s">
        <v>215</v>
      </c>
      <c r="C89" s="34" t="s">
        <v>125</v>
      </c>
      <c r="D89" s="34" t="s">
        <v>126</v>
      </c>
      <c r="E89" s="35">
        <v>1464</v>
      </c>
      <c r="F89" s="35">
        <v>244</v>
      </c>
      <c r="G89" s="35"/>
      <c r="H89" s="35"/>
      <c r="I89" s="35"/>
      <c r="J89" s="35"/>
      <c r="K89" s="35"/>
      <c r="L89" s="35"/>
      <c r="M89" s="35"/>
      <c r="N89" s="35">
        <v>1220</v>
      </c>
      <c r="O89" s="35"/>
      <c r="P89" s="35"/>
      <c r="Q89" s="35"/>
      <c r="R89" s="36"/>
      <c r="S89" s="36"/>
      <c r="T89" s="31">
        <f t="shared" si="4"/>
        <v>0</v>
      </c>
    </row>
    <row r="90" spans="2:20" ht="12" customHeight="1" x14ac:dyDescent="0.2">
      <c r="B90" s="34"/>
      <c r="C90" s="34" t="s">
        <v>53</v>
      </c>
      <c r="D90" s="34" t="s">
        <v>99</v>
      </c>
      <c r="E90" s="35">
        <v>900</v>
      </c>
      <c r="F90" s="35"/>
      <c r="G90" s="35">
        <v>900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/>
      <c r="S90" s="36"/>
      <c r="T90" s="31">
        <f t="shared" si="4"/>
        <v>0</v>
      </c>
    </row>
    <row r="91" spans="2:20" ht="12" customHeight="1" x14ac:dyDescent="0.2">
      <c r="B91" s="34" t="s">
        <v>219</v>
      </c>
      <c r="C91" s="34" t="s">
        <v>220</v>
      </c>
      <c r="D91" s="34" t="s">
        <v>221</v>
      </c>
      <c r="E91" s="35">
        <v>1504.2</v>
      </c>
      <c r="F91" s="35">
        <v>250.7</v>
      </c>
      <c r="G91" s="35"/>
      <c r="H91" s="35"/>
      <c r="I91" s="35"/>
      <c r="J91" s="35"/>
      <c r="K91" s="35"/>
      <c r="L91" s="35"/>
      <c r="M91" s="35"/>
      <c r="N91" s="35"/>
      <c r="O91" s="35"/>
      <c r="P91" s="35">
        <v>1253.5</v>
      </c>
      <c r="Q91" s="35"/>
      <c r="R91" s="36"/>
      <c r="S91" s="36"/>
      <c r="T91" s="31">
        <f t="shared" si="4"/>
        <v>0</v>
      </c>
    </row>
    <row r="92" spans="2:20" ht="12" customHeight="1" x14ac:dyDescent="0.2">
      <c r="B92" s="34" t="s">
        <v>218</v>
      </c>
      <c r="C92" s="34" t="s">
        <v>222</v>
      </c>
      <c r="D92" s="34" t="s">
        <v>223</v>
      </c>
      <c r="E92" s="35">
        <v>58.74</v>
      </c>
      <c r="F92" s="35">
        <v>9.7899999999999991</v>
      </c>
      <c r="G92" s="35">
        <v>48.95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  <c r="S92" s="36"/>
      <c r="T92" s="31">
        <f t="shared" si="4"/>
        <v>0</v>
      </c>
    </row>
    <row r="93" spans="2:20" ht="12" customHeight="1" x14ac:dyDescent="0.2">
      <c r="B93" s="34" t="s">
        <v>224</v>
      </c>
      <c r="C93" s="34" t="s">
        <v>57</v>
      </c>
      <c r="D93" s="34" t="s">
        <v>148</v>
      </c>
      <c r="E93" s="35">
        <v>12.74</v>
      </c>
      <c r="F93" s="35"/>
      <c r="G93" s="35">
        <v>12.74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  <c r="S93" s="36"/>
      <c r="T93" s="31">
        <f t="shared" si="4"/>
        <v>0</v>
      </c>
    </row>
    <row r="94" spans="2:20" x14ac:dyDescent="0.2">
      <c r="B94" s="34" t="s">
        <v>224</v>
      </c>
      <c r="C94" s="34" t="s">
        <v>57</v>
      </c>
      <c r="D94" s="34" t="s">
        <v>225</v>
      </c>
      <c r="E94" s="35">
        <v>434.91</v>
      </c>
      <c r="F94" s="35"/>
      <c r="G94" s="35"/>
      <c r="H94" s="35">
        <v>434.91</v>
      </c>
      <c r="I94" s="35"/>
      <c r="J94" s="35"/>
      <c r="K94" s="35"/>
      <c r="L94" s="35"/>
      <c r="M94" s="35"/>
      <c r="N94" s="35"/>
      <c r="O94" s="35"/>
      <c r="P94" s="35"/>
      <c r="Q94" s="35"/>
      <c r="R94" s="36"/>
      <c r="S94" s="36"/>
      <c r="T94" s="31">
        <f t="shared" si="4"/>
        <v>0</v>
      </c>
    </row>
    <row r="95" spans="2:20" x14ac:dyDescent="0.2">
      <c r="B95" s="34" t="s">
        <v>224</v>
      </c>
      <c r="C95" s="34" t="s">
        <v>57</v>
      </c>
      <c r="D95" s="34" t="s">
        <v>226</v>
      </c>
      <c r="E95" s="35">
        <v>247.77</v>
      </c>
      <c r="F95" s="35"/>
      <c r="G95" s="35"/>
      <c r="H95" s="35"/>
      <c r="I95" s="35"/>
      <c r="J95" s="35"/>
      <c r="K95" s="35">
        <v>247.77</v>
      </c>
      <c r="L95" s="35"/>
      <c r="M95" s="35"/>
      <c r="N95" s="35"/>
      <c r="O95" s="35"/>
      <c r="P95" s="35"/>
      <c r="Q95" s="35"/>
      <c r="R95" s="36"/>
      <c r="S95" s="36"/>
      <c r="T95" s="31">
        <f t="shared" si="4"/>
        <v>0</v>
      </c>
    </row>
    <row r="96" spans="2:20" x14ac:dyDescent="0.2">
      <c r="B96" s="34" t="s">
        <v>227</v>
      </c>
      <c r="C96" s="34" t="s">
        <v>228</v>
      </c>
      <c r="D96" s="34" t="s">
        <v>229</v>
      </c>
      <c r="E96" s="35">
        <v>21352.28</v>
      </c>
      <c r="F96" s="35">
        <v>3558.71</v>
      </c>
      <c r="G96" s="35"/>
      <c r="H96" s="35"/>
      <c r="I96" s="35"/>
      <c r="J96" s="35"/>
      <c r="K96" s="35">
        <v>17793.57</v>
      </c>
      <c r="L96" s="35"/>
      <c r="M96" s="35"/>
      <c r="N96" s="35"/>
      <c r="O96" s="35"/>
      <c r="P96" s="35"/>
      <c r="Q96" s="35"/>
      <c r="R96" s="36"/>
      <c r="S96" s="36"/>
      <c r="T96" s="31">
        <f t="shared" si="4"/>
        <v>0</v>
      </c>
    </row>
    <row r="97" spans="2:21" x14ac:dyDescent="0.2">
      <c r="B97" s="34" t="s">
        <v>230</v>
      </c>
      <c r="C97" s="34" t="s">
        <v>56</v>
      </c>
      <c r="D97" s="34" t="s">
        <v>231</v>
      </c>
      <c r="E97" s="35">
        <v>487.79</v>
      </c>
      <c r="F97" s="35">
        <v>38.270000000000003</v>
      </c>
      <c r="G97" s="35"/>
      <c r="H97" s="35"/>
      <c r="I97" s="35"/>
      <c r="J97" s="35"/>
      <c r="K97" s="35">
        <v>449.52</v>
      </c>
      <c r="L97" s="35"/>
      <c r="M97" s="35"/>
      <c r="N97" s="35"/>
      <c r="O97" s="35"/>
      <c r="P97" s="35"/>
      <c r="Q97" s="35"/>
      <c r="R97" s="36"/>
      <c r="S97" s="36"/>
      <c r="T97" s="31">
        <f t="shared" si="4"/>
        <v>0</v>
      </c>
    </row>
    <row r="98" spans="2:21" x14ac:dyDescent="0.2">
      <c r="B98" s="34" t="s">
        <v>230</v>
      </c>
      <c r="C98" s="34" t="s">
        <v>56</v>
      </c>
      <c r="D98" s="34" t="s">
        <v>232</v>
      </c>
      <c r="E98" s="35">
        <v>207.8</v>
      </c>
      <c r="F98" s="35">
        <v>9.89</v>
      </c>
      <c r="G98" s="35"/>
      <c r="H98" s="35"/>
      <c r="I98" s="35"/>
      <c r="J98" s="35"/>
      <c r="K98" s="35"/>
      <c r="L98" s="35"/>
      <c r="M98" s="35"/>
      <c r="N98" s="35"/>
      <c r="O98" s="35">
        <v>197.91</v>
      </c>
      <c r="P98" s="35"/>
      <c r="Q98" s="35"/>
      <c r="R98" s="36"/>
      <c r="S98" s="36"/>
      <c r="T98" s="31">
        <f t="shared" si="4"/>
        <v>0</v>
      </c>
      <c r="U98" s="27" t="s">
        <v>233</v>
      </c>
    </row>
    <row r="99" spans="2:21" ht="11.4" customHeight="1" x14ac:dyDescent="0.2">
      <c r="B99" s="34" t="s">
        <v>234</v>
      </c>
      <c r="C99" s="34" t="s">
        <v>52</v>
      </c>
      <c r="D99" s="34" t="s">
        <v>235</v>
      </c>
      <c r="E99" s="35">
        <v>90.37</v>
      </c>
      <c r="F99" s="35">
        <v>15.06</v>
      </c>
      <c r="G99" s="35"/>
      <c r="H99" s="35"/>
      <c r="I99" s="35"/>
      <c r="J99" s="35"/>
      <c r="K99" s="35"/>
      <c r="L99" s="35"/>
      <c r="M99" s="35"/>
      <c r="N99" s="35">
        <v>75.31</v>
      </c>
      <c r="O99" s="35"/>
      <c r="P99" s="35"/>
      <c r="Q99" s="35"/>
      <c r="R99" s="36"/>
      <c r="S99" s="36"/>
      <c r="T99" s="31">
        <f t="shared" si="4"/>
        <v>0</v>
      </c>
    </row>
    <row r="100" spans="2:21" x14ac:dyDescent="0.2">
      <c r="B100" s="34" t="s">
        <v>236</v>
      </c>
      <c r="C100" s="34" t="s">
        <v>52</v>
      </c>
      <c r="D100" s="34" t="s">
        <v>237</v>
      </c>
      <c r="E100" s="35">
        <v>99.1</v>
      </c>
      <c r="F100" s="35">
        <v>16.52</v>
      </c>
      <c r="G100" s="35"/>
      <c r="H100" s="35"/>
      <c r="I100" s="35"/>
      <c r="J100" s="35"/>
      <c r="K100" s="35"/>
      <c r="L100" s="35"/>
      <c r="M100" s="35"/>
      <c r="N100" s="35">
        <v>82.58</v>
      </c>
      <c r="O100" s="35"/>
      <c r="P100" s="35"/>
      <c r="Q100" s="35"/>
      <c r="R100" s="36"/>
      <c r="S100" s="36"/>
      <c r="T100" s="31">
        <f t="shared" si="4"/>
        <v>0</v>
      </c>
    </row>
    <row r="101" spans="2:21" x14ac:dyDescent="0.2">
      <c r="B101" s="34" t="s">
        <v>238</v>
      </c>
      <c r="C101" s="34" t="s">
        <v>52</v>
      </c>
      <c r="D101" s="34" t="s">
        <v>239</v>
      </c>
      <c r="E101" s="35">
        <v>21.46</v>
      </c>
      <c r="F101" s="35">
        <v>3.58</v>
      </c>
      <c r="G101" s="35">
        <v>17.88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  <c r="S101" s="36"/>
      <c r="T101" s="31">
        <f t="shared" si="4"/>
        <v>0</v>
      </c>
    </row>
    <row r="102" spans="2:21" x14ac:dyDescent="0.2">
      <c r="B102" s="34" t="s">
        <v>240</v>
      </c>
      <c r="C102" s="34" t="s">
        <v>52</v>
      </c>
      <c r="D102" s="34" t="s">
        <v>242</v>
      </c>
      <c r="E102" s="35">
        <v>26.38</v>
      </c>
      <c r="F102" s="35">
        <v>4.4000000000000004</v>
      </c>
      <c r="G102" s="35"/>
      <c r="H102" s="35"/>
      <c r="I102" s="35"/>
      <c r="J102" s="35"/>
      <c r="K102" s="35">
        <v>21.98</v>
      </c>
      <c r="L102" s="35"/>
      <c r="M102" s="35"/>
      <c r="N102" s="35"/>
      <c r="O102" s="35"/>
      <c r="P102" s="35"/>
      <c r="Q102" s="35"/>
      <c r="R102" s="36"/>
      <c r="S102" s="36"/>
      <c r="T102" s="31">
        <f t="shared" si="4"/>
        <v>0</v>
      </c>
    </row>
    <row r="103" spans="2:21" x14ac:dyDescent="0.2">
      <c r="B103" s="34" t="s">
        <v>243</v>
      </c>
      <c r="C103" s="34" t="s">
        <v>52</v>
      </c>
      <c r="D103" s="34" t="s">
        <v>85</v>
      </c>
      <c r="E103" s="35">
        <v>63.24</v>
      </c>
      <c r="F103" s="35">
        <v>10.53</v>
      </c>
      <c r="G103" s="35"/>
      <c r="H103" s="35"/>
      <c r="I103" s="35"/>
      <c r="J103" s="35"/>
      <c r="K103" s="35">
        <v>52.71</v>
      </c>
      <c r="L103" s="35"/>
      <c r="M103" s="35"/>
      <c r="N103" s="35"/>
      <c r="O103" s="35"/>
      <c r="P103" s="35"/>
      <c r="Q103" s="35"/>
      <c r="R103" s="36"/>
      <c r="S103" s="36"/>
      <c r="T103" s="31">
        <f t="shared" si="4"/>
        <v>0</v>
      </c>
    </row>
    <row r="104" spans="2:21" x14ac:dyDescent="0.2">
      <c r="B104" s="34" t="s">
        <v>244</v>
      </c>
      <c r="C104" s="34" t="s">
        <v>84</v>
      </c>
      <c r="D104" s="34" t="s">
        <v>245</v>
      </c>
      <c r="E104" s="35">
        <v>110.7</v>
      </c>
      <c r="F104" s="35"/>
      <c r="G104" s="35"/>
      <c r="H104" s="35"/>
      <c r="I104" s="35"/>
      <c r="J104" s="35"/>
      <c r="K104" s="35">
        <v>86.56</v>
      </c>
      <c r="L104" s="35"/>
      <c r="M104" s="35"/>
      <c r="N104" s="35"/>
      <c r="O104" s="35"/>
      <c r="P104" s="35"/>
      <c r="Q104" s="35"/>
      <c r="R104" s="36">
        <v>24.14</v>
      </c>
      <c r="S104" s="36"/>
      <c r="T104" s="31">
        <f t="shared" si="4"/>
        <v>0</v>
      </c>
    </row>
    <row r="105" spans="2:21" x14ac:dyDescent="0.2">
      <c r="B105" s="34" t="s">
        <v>246</v>
      </c>
      <c r="C105" s="34" t="s">
        <v>146</v>
      </c>
      <c r="D105" s="34" t="s">
        <v>149</v>
      </c>
      <c r="E105" s="35">
        <v>13.21</v>
      </c>
      <c r="F105" s="35">
        <v>0.62</v>
      </c>
      <c r="G105" s="35">
        <v>12.59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  <c r="S105" s="36"/>
      <c r="T105" s="31">
        <f t="shared" si="4"/>
        <v>0</v>
      </c>
    </row>
    <row r="106" spans="2:21" x14ac:dyDescent="0.2">
      <c r="B106" s="34" t="s">
        <v>247</v>
      </c>
      <c r="C106" s="34" t="s">
        <v>104</v>
      </c>
      <c r="D106" s="34" t="s">
        <v>223</v>
      </c>
      <c r="E106" s="35">
        <v>71.08</v>
      </c>
      <c r="F106" s="35">
        <v>11.85</v>
      </c>
      <c r="G106" s="35">
        <v>59.23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  <c r="S106" s="36"/>
      <c r="T106" s="31">
        <f t="shared" si="4"/>
        <v>0</v>
      </c>
    </row>
    <row r="107" spans="2:21" x14ac:dyDescent="0.2">
      <c r="B107" s="34" t="s">
        <v>248</v>
      </c>
      <c r="C107" s="34" t="s">
        <v>51</v>
      </c>
      <c r="D107" s="34" t="s">
        <v>68</v>
      </c>
      <c r="E107" s="35">
        <v>901.83</v>
      </c>
      <c r="F107" s="35"/>
      <c r="G107" s="35"/>
      <c r="H107" s="35"/>
      <c r="I107" s="35"/>
      <c r="J107" s="35">
        <v>901.83</v>
      </c>
      <c r="K107" s="35"/>
      <c r="L107" s="35"/>
      <c r="M107" s="35"/>
      <c r="N107" s="35"/>
      <c r="O107" s="35"/>
      <c r="P107" s="35"/>
      <c r="Q107" s="35"/>
      <c r="R107" s="36"/>
      <c r="S107" s="36"/>
      <c r="T107" s="31">
        <f t="shared" si="4"/>
        <v>0</v>
      </c>
    </row>
    <row r="108" spans="2:21" x14ac:dyDescent="0.2">
      <c r="B108" s="34" t="s">
        <v>249</v>
      </c>
      <c r="C108" s="34" t="s">
        <v>51</v>
      </c>
      <c r="D108" s="34" t="s">
        <v>129</v>
      </c>
      <c r="E108" s="35">
        <v>37.6</v>
      </c>
      <c r="F108" s="35"/>
      <c r="G108" s="35">
        <v>37.6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  <c r="S108" s="36"/>
      <c r="T108" s="31">
        <f t="shared" si="4"/>
        <v>0</v>
      </c>
    </row>
    <row r="109" spans="2:21" x14ac:dyDescent="0.2">
      <c r="B109" s="34" t="s">
        <v>250</v>
      </c>
      <c r="C109" s="34" t="s">
        <v>63</v>
      </c>
      <c r="D109" s="34" t="s">
        <v>64</v>
      </c>
      <c r="E109" s="35">
        <v>50.01</v>
      </c>
      <c r="F109" s="35">
        <v>8.33</v>
      </c>
      <c r="G109" s="35"/>
      <c r="H109" s="35"/>
      <c r="I109" s="35"/>
      <c r="J109" s="35"/>
      <c r="K109" s="35"/>
      <c r="L109" s="35"/>
      <c r="M109" s="35"/>
      <c r="N109" s="35">
        <v>41.68</v>
      </c>
      <c r="O109" s="35"/>
      <c r="P109" s="35"/>
      <c r="Q109" s="35"/>
      <c r="R109" s="36"/>
      <c r="S109" s="36"/>
      <c r="T109" s="31">
        <f t="shared" si="4"/>
        <v>0</v>
      </c>
    </row>
    <row r="110" spans="2:21" x14ac:dyDescent="0.2">
      <c r="B110" s="34" t="s">
        <v>250</v>
      </c>
      <c r="C110" s="34" t="s">
        <v>63</v>
      </c>
      <c r="D110" s="34" t="s">
        <v>251</v>
      </c>
      <c r="E110" s="35">
        <v>9.48</v>
      </c>
      <c r="F110" s="35">
        <v>1.58</v>
      </c>
      <c r="G110" s="35">
        <v>7.9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  <c r="S110" s="36"/>
      <c r="T110" s="31">
        <f t="shared" si="4"/>
        <v>0</v>
      </c>
    </row>
    <row r="111" spans="2:21" x14ac:dyDescent="0.2">
      <c r="B111" s="34" t="s">
        <v>218</v>
      </c>
      <c r="C111" s="34" t="s">
        <v>84</v>
      </c>
      <c r="D111" s="34" t="s">
        <v>257</v>
      </c>
      <c r="E111" s="35">
        <v>12.43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>
        <v>12.43</v>
      </c>
      <c r="P111" s="35"/>
      <c r="Q111" s="35"/>
      <c r="R111" s="36"/>
      <c r="S111" s="36"/>
      <c r="T111" s="31">
        <f t="shared" si="4"/>
        <v>0</v>
      </c>
    </row>
    <row r="112" spans="2:21" x14ac:dyDescent="0.2">
      <c r="B112" s="34" t="s">
        <v>247</v>
      </c>
      <c r="C112" s="34" t="s">
        <v>53</v>
      </c>
      <c r="D112" s="34" t="s">
        <v>99</v>
      </c>
      <c r="E112" s="35">
        <v>425</v>
      </c>
      <c r="F112" s="35"/>
      <c r="G112" s="35">
        <v>425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  <c r="S112" s="36"/>
      <c r="T112" s="31">
        <f t="shared" si="4"/>
        <v>0</v>
      </c>
    </row>
    <row r="113" spans="2:21" x14ac:dyDescent="0.2">
      <c r="B113" s="34" t="s">
        <v>252</v>
      </c>
      <c r="C113" s="34" t="s">
        <v>253</v>
      </c>
      <c r="D113" s="34" t="s">
        <v>254</v>
      </c>
      <c r="E113" s="35">
        <v>229.34</v>
      </c>
      <c r="F113" s="35">
        <v>38.22</v>
      </c>
      <c r="G113" s="35"/>
      <c r="H113" s="35"/>
      <c r="I113" s="35"/>
      <c r="J113" s="35"/>
      <c r="K113" s="35"/>
      <c r="L113" s="35"/>
      <c r="M113" s="35"/>
      <c r="N113" s="35"/>
      <c r="O113" s="35">
        <v>191.12</v>
      </c>
      <c r="P113" s="35"/>
      <c r="Q113" s="35"/>
      <c r="R113" s="36"/>
      <c r="S113" s="36"/>
      <c r="T113" s="31">
        <f t="shared" si="4"/>
        <v>0</v>
      </c>
    </row>
    <row r="114" spans="2:21" x14ac:dyDescent="0.2">
      <c r="B114" s="34" t="s">
        <v>215</v>
      </c>
      <c r="C114" s="34" t="s">
        <v>118</v>
      </c>
      <c r="D114" s="34" t="s">
        <v>255</v>
      </c>
      <c r="E114" s="35">
        <v>156</v>
      </c>
      <c r="F114" s="35">
        <v>26</v>
      </c>
      <c r="G114" s="35">
        <v>130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  <c r="S114" s="36"/>
      <c r="T114" s="31">
        <f t="shared" si="4"/>
        <v>0</v>
      </c>
    </row>
    <row r="115" spans="2:21" x14ac:dyDescent="0.2">
      <c r="B115" s="34" t="s">
        <v>247</v>
      </c>
      <c r="C115" s="34" t="s">
        <v>228</v>
      </c>
      <c r="D115" s="34" t="s">
        <v>256</v>
      </c>
      <c r="E115" s="35">
        <v>35813.14</v>
      </c>
      <c r="F115" s="35">
        <v>5968.86</v>
      </c>
      <c r="G115" s="35"/>
      <c r="H115" s="35"/>
      <c r="I115" s="35"/>
      <c r="J115" s="35"/>
      <c r="K115" s="35">
        <v>29844.28</v>
      </c>
      <c r="L115" s="35"/>
      <c r="M115" s="35"/>
      <c r="N115" s="35"/>
      <c r="O115" s="35"/>
      <c r="P115" s="35"/>
      <c r="Q115" s="35"/>
      <c r="R115" s="36"/>
      <c r="S115" s="36"/>
      <c r="T115" s="31">
        <f t="shared" si="4"/>
        <v>0</v>
      </c>
      <c r="U115" s="27" t="s">
        <v>258</v>
      </c>
    </row>
    <row r="116" spans="2:21" x14ac:dyDescent="0.2">
      <c r="B116" s="34" t="s">
        <v>259</v>
      </c>
      <c r="C116" s="34" t="s">
        <v>165</v>
      </c>
      <c r="D116" s="34" t="s">
        <v>260</v>
      </c>
      <c r="E116" s="35">
        <v>951.6</v>
      </c>
      <c r="F116" s="35">
        <v>158.6</v>
      </c>
      <c r="G116" s="35"/>
      <c r="H116" s="35"/>
      <c r="I116" s="35"/>
      <c r="J116" s="35"/>
      <c r="K116" s="35"/>
      <c r="L116" s="35">
        <v>793</v>
      </c>
      <c r="M116" s="35"/>
      <c r="N116" s="35"/>
      <c r="O116" s="35"/>
      <c r="P116" s="35"/>
      <c r="Q116" s="35"/>
      <c r="R116" s="36"/>
      <c r="S116" s="36"/>
      <c r="T116" s="31">
        <f t="shared" si="4"/>
        <v>0</v>
      </c>
    </row>
    <row r="117" spans="2:21" x14ac:dyDescent="0.2">
      <c r="B117" s="34" t="s">
        <v>261</v>
      </c>
      <c r="C117" s="34" t="s">
        <v>262</v>
      </c>
      <c r="D117" s="34" t="s">
        <v>241</v>
      </c>
      <c r="E117" s="35">
        <v>82.8</v>
      </c>
      <c r="F117" s="35">
        <v>13.8</v>
      </c>
      <c r="G117" s="35"/>
      <c r="H117" s="35"/>
      <c r="I117" s="35"/>
      <c r="J117" s="35"/>
      <c r="K117" s="35">
        <v>69</v>
      </c>
      <c r="L117" s="35"/>
      <c r="M117" s="35"/>
      <c r="N117" s="35"/>
      <c r="O117" s="35"/>
      <c r="P117" s="35"/>
      <c r="Q117" s="35"/>
      <c r="R117" s="36"/>
      <c r="S117" s="36"/>
      <c r="T117" s="31">
        <f t="shared" si="4"/>
        <v>0</v>
      </c>
    </row>
    <row r="118" spans="2:21" x14ac:dyDescent="0.2">
      <c r="B118" s="34" t="s">
        <v>263</v>
      </c>
      <c r="C118" s="34" t="s">
        <v>53</v>
      </c>
      <c r="D118" s="34" t="s">
        <v>99</v>
      </c>
      <c r="E118" s="35">
        <v>1125</v>
      </c>
      <c r="F118" s="35"/>
      <c r="G118" s="35">
        <v>1125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  <c r="S118" s="36"/>
      <c r="T118" s="31">
        <f t="shared" si="4"/>
        <v>0</v>
      </c>
    </row>
    <row r="119" spans="2:21" x14ac:dyDescent="0.2">
      <c r="B119" s="34" t="s">
        <v>264</v>
      </c>
      <c r="C119" s="34" t="s">
        <v>51</v>
      </c>
      <c r="D119" s="34" t="s">
        <v>68</v>
      </c>
      <c r="E119" s="35">
        <v>901.83</v>
      </c>
      <c r="F119" s="35"/>
      <c r="G119" s="35"/>
      <c r="H119" s="35"/>
      <c r="I119" s="35"/>
      <c r="J119" s="35">
        <v>901.83</v>
      </c>
      <c r="K119" s="35"/>
      <c r="L119" s="35"/>
      <c r="M119" s="35"/>
      <c r="N119" s="35"/>
      <c r="O119" s="35"/>
      <c r="P119" s="35"/>
      <c r="Q119" s="35"/>
      <c r="R119" s="36"/>
      <c r="S119" s="36"/>
      <c r="T119" s="31">
        <f t="shared" si="4"/>
        <v>0</v>
      </c>
    </row>
    <row r="120" spans="2:21" x14ac:dyDescent="0.2">
      <c r="B120" s="34" t="s">
        <v>264</v>
      </c>
      <c r="C120" s="34" t="s">
        <v>51</v>
      </c>
      <c r="D120" s="34" t="s">
        <v>129</v>
      </c>
      <c r="E120" s="35">
        <v>37.6</v>
      </c>
      <c r="F120" s="35"/>
      <c r="G120" s="35">
        <v>37.6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  <c r="S120" s="36"/>
      <c r="T120" s="31">
        <f t="shared" si="4"/>
        <v>0</v>
      </c>
    </row>
    <row r="121" spans="2:21" x14ac:dyDescent="0.2">
      <c r="B121" s="34" t="s">
        <v>265</v>
      </c>
      <c r="C121" s="34" t="s">
        <v>266</v>
      </c>
      <c r="D121" s="34" t="s">
        <v>267</v>
      </c>
      <c r="E121" s="35">
        <v>5</v>
      </c>
      <c r="F121" s="35">
        <v>1</v>
      </c>
      <c r="G121" s="35"/>
      <c r="H121" s="35"/>
      <c r="I121" s="35"/>
      <c r="J121" s="35"/>
      <c r="K121" s="35">
        <v>4</v>
      </c>
      <c r="L121" s="35"/>
      <c r="M121" s="35"/>
      <c r="N121" s="35"/>
      <c r="O121" s="35"/>
      <c r="P121" s="35"/>
      <c r="Q121" s="35"/>
      <c r="R121" s="36"/>
      <c r="S121" s="36"/>
      <c r="T121" s="31">
        <f t="shared" si="4"/>
        <v>0</v>
      </c>
    </row>
    <row r="122" spans="2:21" x14ac:dyDescent="0.2">
      <c r="B122" s="34" t="s">
        <v>259</v>
      </c>
      <c r="C122" s="34" t="s">
        <v>63</v>
      </c>
      <c r="D122" s="34" t="s">
        <v>64</v>
      </c>
      <c r="E122" s="35">
        <v>40.01</v>
      </c>
      <c r="F122" s="35">
        <v>6.67</v>
      </c>
      <c r="G122" s="35"/>
      <c r="H122" s="35"/>
      <c r="I122" s="35"/>
      <c r="J122" s="35"/>
      <c r="K122" s="35"/>
      <c r="L122" s="35"/>
      <c r="M122" s="35"/>
      <c r="N122" s="35">
        <v>33.340000000000003</v>
      </c>
      <c r="O122" s="35"/>
      <c r="P122" s="35"/>
      <c r="Q122" s="35"/>
      <c r="R122" s="36"/>
      <c r="S122" s="36"/>
      <c r="T122" s="31">
        <f t="shared" si="4"/>
        <v>0</v>
      </c>
    </row>
    <row r="123" spans="2:21" x14ac:dyDescent="0.2">
      <c r="B123" s="34" t="s">
        <v>268</v>
      </c>
      <c r="C123" s="34" t="s">
        <v>63</v>
      </c>
      <c r="D123" s="34" t="s">
        <v>64</v>
      </c>
      <c r="E123" s="35">
        <v>20</v>
      </c>
      <c r="F123" s="35">
        <v>3.33</v>
      </c>
      <c r="G123" s="35"/>
      <c r="H123" s="35"/>
      <c r="I123" s="35"/>
      <c r="J123" s="35"/>
      <c r="K123" s="35"/>
      <c r="L123" s="35"/>
      <c r="M123" s="35"/>
      <c r="N123" s="35">
        <v>16.670000000000002</v>
      </c>
      <c r="O123" s="35"/>
      <c r="P123" s="35"/>
      <c r="Q123" s="35"/>
      <c r="R123" s="36"/>
      <c r="S123" s="36"/>
      <c r="T123" s="31">
        <f t="shared" si="4"/>
        <v>0</v>
      </c>
    </row>
    <row r="124" spans="2:21" x14ac:dyDescent="0.2">
      <c r="B124" s="34" t="s">
        <v>269</v>
      </c>
      <c r="C124" s="34" t="s">
        <v>84</v>
      </c>
      <c r="D124" s="34" t="s">
        <v>85</v>
      </c>
      <c r="E124" s="35">
        <v>47.07</v>
      </c>
      <c r="F124" s="35"/>
      <c r="G124" s="35"/>
      <c r="H124" s="35"/>
      <c r="I124" s="35"/>
      <c r="J124" s="35"/>
      <c r="K124" s="35">
        <v>47.07</v>
      </c>
      <c r="L124" s="35"/>
      <c r="M124" s="35"/>
      <c r="N124" s="35"/>
      <c r="O124" s="35"/>
      <c r="P124" s="35"/>
      <c r="Q124" s="35"/>
      <c r="R124" s="36"/>
      <c r="S124" s="36"/>
      <c r="T124" s="31">
        <f t="shared" si="4"/>
        <v>0</v>
      </c>
    </row>
    <row r="125" spans="2:21" x14ac:dyDescent="0.2">
      <c r="B125" s="34" t="s">
        <v>270</v>
      </c>
      <c r="C125" s="34" t="s">
        <v>52</v>
      </c>
      <c r="D125" s="34" t="s">
        <v>271</v>
      </c>
      <c r="E125" s="35">
        <v>97.98</v>
      </c>
      <c r="F125" s="35">
        <v>16.329999999999998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>
        <v>81.650000000000006</v>
      </c>
      <c r="Q125" s="35"/>
      <c r="R125" s="36"/>
      <c r="S125" s="36"/>
      <c r="T125" s="31">
        <f t="shared" si="4"/>
        <v>0</v>
      </c>
    </row>
    <row r="126" spans="2:21" x14ac:dyDescent="0.2">
      <c r="B126" s="34" t="s">
        <v>272</v>
      </c>
      <c r="C126" s="34" t="s">
        <v>52</v>
      </c>
      <c r="D126" s="34" t="s">
        <v>273</v>
      </c>
      <c r="E126" s="35">
        <v>117.55</v>
      </c>
      <c r="F126" s="35">
        <v>19.59</v>
      </c>
      <c r="G126" s="35"/>
      <c r="H126" s="35"/>
      <c r="I126" s="35"/>
      <c r="J126" s="35"/>
      <c r="K126" s="35"/>
      <c r="L126" s="35"/>
      <c r="M126" s="35"/>
      <c r="N126" s="35">
        <v>97.96</v>
      </c>
      <c r="O126" s="35"/>
      <c r="P126" s="35"/>
      <c r="Q126" s="35"/>
      <c r="R126" s="36"/>
      <c r="S126" s="36"/>
      <c r="T126" s="31">
        <f t="shared" si="4"/>
        <v>0</v>
      </c>
    </row>
    <row r="127" spans="2:21" x14ac:dyDescent="0.2">
      <c r="B127" s="34" t="s">
        <v>265</v>
      </c>
      <c r="C127" s="34" t="s">
        <v>52</v>
      </c>
      <c r="D127" s="34" t="s">
        <v>274</v>
      </c>
      <c r="E127" s="35">
        <v>95.37</v>
      </c>
      <c r="F127" s="35">
        <v>15.9</v>
      </c>
      <c r="G127" s="35"/>
      <c r="H127" s="35">
        <v>79.47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6"/>
      <c r="S127" s="36"/>
      <c r="T127" s="31">
        <f t="shared" si="4"/>
        <v>0</v>
      </c>
    </row>
    <row r="128" spans="2:21" x14ac:dyDescent="0.2">
      <c r="B128" s="34" t="s">
        <v>275</v>
      </c>
      <c r="C128" s="34" t="s">
        <v>125</v>
      </c>
      <c r="D128" s="34" t="s">
        <v>126</v>
      </c>
      <c r="E128" s="35">
        <v>912</v>
      </c>
      <c r="F128" s="35">
        <v>152</v>
      </c>
      <c r="G128" s="35"/>
      <c r="H128" s="35"/>
      <c r="I128" s="35"/>
      <c r="J128" s="35"/>
      <c r="K128" s="35"/>
      <c r="L128" s="35"/>
      <c r="M128" s="35"/>
      <c r="N128" s="35">
        <v>760</v>
      </c>
      <c r="O128" s="35"/>
      <c r="P128" s="35"/>
      <c r="Q128" s="35"/>
      <c r="R128" s="36"/>
      <c r="S128" s="36"/>
      <c r="T128" s="31">
        <f t="shared" si="4"/>
        <v>0</v>
      </c>
    </row>
    <row r="129" spans="2:21" x14ac:dyDescent="0.2">
      <c r="B129" s="34" t="s">
        <v>261</v>
      </c>
      <c r="C129" s="34" t="s">
        <v>228</v>
      </c>
      <c r="D129" s="34" t="s">
        <v>256</v>
      </c>
      <c r="E129" s="35">
        <v>11653.64</v>
      </c>
      <c r="F129" s="35">
        <v>1942.27</v>
      </c>
      <c r="G129" s="35"/>
      <c r="H129" s="35"/>
      <c r="I129" s="35"/>
      <c r="J129" s="35"/>
      <c r="K129" s="35">
        <v>9711.3700000000008</v>
      </c>
      <c r="L129" s="35"/>
      <c r="M129" s="35"/>
      <c r="N129" s="35"/>
      <c r="O129" s="35"/>
      <c r="P129" s="35"/>
      <c r="Q129" s="35"/>
      <c r="R129" s="36"/>
      <c r="S129" s="36"/>
      <c r="T129" s="31">
        <f t="shared" si="4"/>
        <v>0</v>
      </c>
      <c r="U129" s="27" t="s">
        <v>276</v>
      </c>
    </row>
    <row r="130" spans="2:21" x14ac:dyDescent="0.2">
      <c r="B130" s="34" t="s">
        <v>277</v>
      </c>
      <c r="C130" s="34" t="s">
        <v>278</v>
      </c>
      <c r="D130" s="34" t="s">
        <v>85</v>
      </c>
      <c r="E130" s="35">
        <v>105.23</v>
      </c>
      <c r="F130" s="35">
        <v>17.54</v>
      </c>
      <c r="G130" s="35"/>
      <c r="H130" s="35"/>
      <c r="I130" s="35"/>
      <c r="J130" s="35"/>
      <c r="K130" s="35">
        <v>87.69</v>
      </c>
      <c r="L130" s="35"/>
      <c r="M130" s="35"/>
      <c r="N130" s="35"/>
      <c r="O130" s="35"/>
      <c r="P130" s="35"/>
      <c r="Q130" s="35"/>
      <c r="R130" s="36"/>
      <c r="S130" s="36"/>
      <c r="T130" s="31">
        <f t="shared" si="4"/>
        <v>0</v>
      </c>
    </row>
    <row r="131" spans="2:21" x14ac:dyDescent="0.2">
      <c r="B131" s="34" t="s">
        <v>277</v>
      </c>
      <c r="C131" s="34" t="s">
        <v>51</v>
      </c>
      <c r="D131" s="34" t="s">
        <v>68</v>
      </c>
      <c r="E131" s="35">
        <v>901.83</v>
      </c>
      <c r="F131" s="35"/>
      <c r="G131" s="35"/>
      <c r="H131" s="35"/>
      <c r="I131" s="35"/>
      <c r="J131" s="35">
        <v>901.83</v>
      </c>
      <c r="K131" s="35"/>
      <c r="L131" s="35"/>
      <c r="M131" s="35"/>
      <c r="N131" s="35"/>
      <c r="O131" s="35"/>
      <c r="P131" s="35"/>
      <c r="Q131" s="35"/>
      <c r="R131" s="36"/>
      <c r="S131" s="36"/>
      <c r="T131" s="31">
        <f t="shared" si="4"/>
        <v>0</v>
      </c>
    </row>
    <row r="132" spans="2:21" x14ac:dyDescent="0.2">
      <c r="B132" s="34" t="s">
        <v>279</v>
      </c>
      <c r="C132" s="34" t="s">
        <v>122</v>
      </c>
      <c r="D132" s="34" t="s">
        <v>280</v>
      </c>
      <c r="E132" s="35">
        <v>100.68</v>
      </c>
      <c r="F132" s="35">
        <v>16.78</v>
      </c>
      <c r="G132" s="35"/>
      <c r="H132" s="35">
        <v>83.9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6"/>
      <c r="S132" s="36"/>
      <c r="T132" s="31">
        <f t="shared" si="4"/>
        <v>0</v>
      </c>
    </row>
    <row r="133" spans="2:21" x14ac:dyDescent="0.2">
      <c r="B133" s="34" t="s">
        <v>281</v>
      </c>
      <c r="C133" s="34" t="s">
        <v>282</v>
      </c>
      <c r="D133" s="34" t="s">
        <v>283</v>
      </c>
      <c r="E133" s="35">
        <v>60</v>
      </c>
      <c r="F133" s="35">
        <v>10</v>
      </c>
      <c r="G133" s="35"/>
      <c r="H133" s="35"/>
      <c r="I133" s="35">
        <v>50</v>
      </c>
      <c r="J133" s="35"/>
      <c r="K133" s="35"/>
      <c r="L133" s="35"/>
      <c r="M133" s="35"/>
      <c r="N133" s="35"/>
      <c r="O133" s="35"/>
      <c r="P133" s="35"/>
      <c r="Q133" s="35"/>
      <c r="R133" s="36"/>
      <c r="S133" s="36"/>
      <c r="T133" s="31">
        <f t="shared" si="4"/>
        <v>0</v>
      </c>
    </row>
    <row r="134" spans="2:21" x14ac:dyDescent="0.2">
      <c r="B134" s="34" t="s">
        <v>281</v>
      </c>
      <c r="C134" s="34" t="s">
        <v>282</v>
      </c>
      <c r="D134" s="34" t="s">
        <v>284</v>
      </c>
      <c r="E134" s="35">
        <v>240</v>
      </c>
      <c r="F134" s="35">
        <v>40</v>
      </c>
      <c r="G134" s="35"/>
      <c r="H134" s="35"/>
      <c r="I134" s="35">
        <v>200</v>
      </c>
      <c r="J134" s="35"/>
      <c r="K134" s="35"/>
      <c r="L134" s="35"/>
      <c r="M134" s="35"/>
      <c r="N134" s="35"/>
      <c r="O134" s="35"/>
      <c r="P134" s="35"/>
      <c r="Q134" s="35"/>
      <c r="R134" s="36"/>
      <c r="S134" s="36"/>
      <c r="T134" s="31">
        <f t="shared" si="4"/>
        <v>0</v>
      </c>
    </row>
    <row r="135" spans="2:21" x14ac:dyDescent="0.2">
      <c r="B135" s="34" t="s">
        <v>281</v>
      </c>
      <c r="C135" s="34" t="s">
        <v>282</v>
      </c>
      <c r="D135" s="34" t="s">
        <v>285</v>
      </c>
      <c r="E135" s="35">
        <v>384</v>
      </c>
      <c r="F135" s="35">
        <v>64</v>
      </c>
      <c r="G135" s="35"/>
      <c r="H135" s="35"/>
      <c r="I135" s="35">
        <v>320</v>
      </c>
      <c r="J135" s="35"/>
      <c r="K135" s="35"/>
      <c r="L135" s="35"/>
      <c r="M135" s="35"/>
      <c r="N135" s="35"/>
      <c r="O135" s="35"/>
      <c r="P135" s="35"/>
      <c r="Q135" s="35"/>
      <c r="R135" s="36"/>
      <c r="S135" s="36"/>
      <c r="T135" s="31">
        <f t="shared" si="4"/>
        <v>0</v>
      </c>
    </row>
    <row r="136" spans="2:21" x14ac:dyDescent="0.2">
      <c r="B136" s="34" t="s">
        <v>286</v>
      </c>
      <c r="C136" s="34" t="s">
        <v>287</v>
      </c>
      <c r="D136" s="34" t="s">
        <v>288</v>
      </c>
      <c r="E136" s="35">
        <v>720</v>
      </c>
      <c r="F136" s="35">
        <v>120</v>
      </c>
      <c r="G136" s="35"/>
      <c r="H136" s="35"/>
      <c r="I136" s="35"/>
      <c r="J136" s="35"/>
      <c r="K136" s="35"/>
      <c r="L136" s="35"/>
      <c r="M136" s="35"/>
      <c r="N136" s="35"/>
      <c r="O136" s="35">
        <v>600</v>
      </c>
      <c r="P136" s="35"/>
      <c r="Q136" s="35"/>
      <c r="R136" s="36"/>
      <c r="S136" s="36"/>
      <c r="T136" s="31">
        <f t="shared" si="4"/>
        <v>0</v>
      </c>
    </row>
    <row r="137" spans="2:21" x14ac:dyDescent="0.2">
      <c r="B137" s="34" t="s">
        <v>289</v>
      </c>
      <c r="C137" s="34" t="s">
        <v>290</v>
      </c>
      <c r="D137" s="34" t="s">
        <v>291</v>
      </c>
      <c r="E137" s="35">
        <v>105</v>
      </c>
      <c r="F137" s="35">
        <v>17.5</v>
      </c>
      <c r="G137" s="35"/>
      <c r="H137" s="35"/>
      <c r="I137" s="35"/>
      <c r="J137" s="35"/>
      <c r="K137" s="35"/>
      <c r="L137" s="35">
        <v>87.5</v>
      </c>
      <c r="M137" s="35"/>
      <c r="N137" s="35"/>
      <c r="O137" s="35"/>
      <c r="P137" s="35"/>
      <c r="Q137" s="35"/>
      <c r="R137" s="36"/>
      <c r="S137" s="36"/>
      <c r="T137" s="31">
        <f t="shared" ref="T137:T200" si="5">E137-(SUM(F137:S137))</f>
        <v>0</v>
      </c>
    </row>
    <row r="138" spans="2:21" x14ac:dyDescent="0.2">
      <c r="B138" s="34" t="s">
        <v>275</v>
      </c>
      <c r="C138" s="34" t="s">
        <v>52</v>
      </c>
      <c r="D138" s="34" t="s">
        <v>292</v>
      </c>
      <c r="E138" s="35">
        <v>16.68</v>
      </c>
      <c r="F138" s="35">
        <v>2.78</v>
      </c>
      <c r="G138" s="35"/>
      <c r="H138" s="35"/>
      <c r="I138" s="35"/>
      <c r="J138" s="35"/>
      <c r="K138" s="35">
        <v>13.9</v>
      </c>
      <c r="L138" s="35"/>
      <c r="M138" s="35"/>
      <c r="N138" s="35"/>
      <c r="O138" s="35"/>
      <c r="P138" s="35"/>
      <c r="Q138" s="35"/>
      <c r="R138" s="36"/>
      <c r="S138" s="36"/>
      <c r="T138" s="31">
        <f t="shared" si="5"/>
        <v>0</v>
      </c>
    </row>
    <row r="139" spans="2:21" x14ac:dyDescent="0.2">
      <c r="B139" s="34" t="s">
        <v>286</v>
      </c>
      <c r="C139" s="34" t="s">
        <v>52</v>
      </c>
      <c r="D139" s="34" t="s">
        <v>293</v>
      </c>
      <c r="E139" s="35">
        <v>6.95</v>
      </c>
      <c r="F139" s="35">
        <v>1.1599999999999999</v>
      </c>
      <c r="G139" s="35"/>
      <c r="H139" s="35">
        <v>5.79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6"/>
      <c r="S139" s="36"/>
      <c r="T139" s="31">
        <f t="shared" si="5"/>
        <v>0</v>
      </c>
    </row>
    <row r="140" spans="2:21" x14ac:dyDescent="0.2">
      <c r="B140" s="34" t="s">
        <v>294</v>
      </c>
      <c r="C140" s="34" t="s">
        <v>52</v>
      </c>
      <c r="D140" s="34" t="s">
        <v>295</v>
      </c>
      <c r="E140" s="35">
        <v>15.16</v>
      </c>
      <c r="F140" s="35">
        <v>2.5299999999999998</v>
      </c>
      <c r="G140" s="35"/>
      <c r="H140" s="35"/>
      <c r="I140" s="35"/>
      <c r="J140" s="35"/>
      <c r="K140" s="35">
        <v>12.63</v>
      </c>
      <c r="L140" s="35"/>
      <c r="M140" s="35"/>
      <c r="N140" s="35"/>
      <c r="O140" s="35"/>
      <c r="P140" s="35"/>
      <c r="Q140" s="35"/>
      <c r="R140" s="36"/>
      <c r="S140" s="36"/>
      <c r="T140" s="31">
        <f t="shared" si="5"/>
        <v>0</v>
      </c>
    </row>
    <row r="141" spans="2:21" x14ac:dyDescent="0.2">
      <c r="B141" s="34" t="s">
        <v>264</v>
      </c>
      <c r="C141" s="34" t="s">
        <v>52</v>
      </c>
      <c r="D141" s="34" t="s">
        <v>296</v>
      </c>
      <c r="E141" s="35">
        <v>23.51</v>
      </c>
      <c r="F141" s="35">
        <v>3.92</v>
      </c>
      <c r="G141" s="35"/>
      <c r="H141" s="35"/>
      <c r="I141" s="35"/>
      <c r="J141" s="35"/>
      <c r="K141" s="35"/>
      <c r="L141" s="35"/>
      <c r="M141" s="35"/>
      <c r="N141" s="35"/>
      <c r="O141" s="35"/>
      <c r="P141" s="35">
        <v>19.59</v>
      </c>
      <c r="Q141" s="35"/>
      <c r="R141" s="36"/>
      <c r="S141" s="36"/>
      <c r="T141" s="31">
        <f t="shared" si="5"/>
        <v>0</v>
      </c>
    </row>
    <row r="142" spans="2:21" x14ac:dyDescent="0.2">
      <c r="B142" s="34" t="s">
        <v>275</v>
      </c>
      <c r="C142" s="34" t="s">
        <v>297</v>
      </c>
      <c r="D142" s="34" t="s">
        <v>298</v>
      </c>
      <c r="E142" s="35">
        <v>800</v>
      </c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>
        <v>800</v>
      </c>
      <c r="Q142" s="35"/>
      <c r="R142" s="36"/>
      <c r="S142" s="36"/>
      <c r="T142" s="31">
        <f t="shared" si="5"/>
        <v>0</v>
      </c>
    </row>
    <row r="143" spans="2:21" x14ac:dyDescent="0.2">
      <c r="B143" s="34" t="s">
        <v>281</v>
      </c>
      <c r="C143" s="34" t="s">
        <v>299</v>
      </c>
      <c r="D143" s="34" t="s">
        <v>300</v>
      </c>
      <c r="E143" s="35">
        <v>594</v>
      </c>
      <c r="F143" s="35">
        <v>99</v>
      </c>
      <c r="G143" s="35"/>
      <c r="H143" s="35"/>
      <c r="I143" s="35"/>
      <c r="J143" s="35"/>
      <c r="K143" s="35"/>
      <c r="L143" s="35"/>
      <c r="M143" s="35"/>
      <c r="N143" s="35"/>
      <c r="O143" s="35">
        <v>495</v>
      </c>
      <c r="P143" s="35"/>
      <c r="Q143" s="35"/>
      <c r="R143" s="36"/>
      <c r="S143" s="36"/>
      <c r="T143" s="31">
        <f t="shared" si="5"/>
        <v>0</v>
      </c>
    </row>
    <row r="144" spans="2:21" x14ac:dyDescent="0.2">
      <c r="B144" s="34" t="s">
        <v>264</v>
      </c>
      <c r="C144" s="34" t="s">
        <v>301</v>
      </c>
      <c r="D144" s="34" t="s">
        <v>302</v>
      </c>
      <c r="E144" s="35">
        <v>2767.61</v>
      </c>
      <c r="F144" s="35"/>
      <c r="G144" s="35"/>
      <c r="H144" s="35"/>
      <c r="I144" s="35"/>
      <c r="J144" s="35"/>
      <c r="K144" s="35"/>
      <c r="L144" s="35"/>
      <c r="M144" s="35"/>
      <c r="N144" s="35"/>
      <c r="O144" s="35">
        <v>2767.61</v>
      </c>
      <c r="P144" s="35"/>
      <c r="Q144" s="35"/>
      <c r="R144" s="36"/>
      <c r="S144" s="36"/>
      <c r="T144" s="31">
        <f t="shared" si="5"/>
        <v>0</v>
      </c>
    </row>
    <row r="145" spans="2:21" x14ac:dyDescent="0.2">
      <c r="B145" s="34" t="s">
        <v>286</v>
      </c>
      <c r="C145" s="34" t="s">
        <v>57</v>
      </c>
      <c r="D145" s="34" t="s">
        <v>148</v>
      </c>
      <c r="E145" s="35">
        <v>12.89</v>
      </c>
      <c r="F145" s="35"/>
      <c r="G145" s="35">
        <v>12.89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6"/>
      <c r="S145" s="36"/>
      <c r="T145" s="31">
        <f t="shared" si="5"/>
        <v>0</v>
      </c>
    </row>
    <row r="146" spans="2:21" x14ac:dyDescent="0.2">
      <c r="B146" s="34" t="s">
        <v>286</v>
      </c>
      <c r="C146" s="34" t="s">
        <v>57</v>
      </c>
      <c r="D146" s="34" t="s">
        <v>225</v>
      </c>
      <c r="E146" s="35">
        <v>548.95000000000005</v>
      </c>
      <c r="F146" s="35"/>
      <c r="G146" s="35"/>
      <c r="H146" s="35">
        <v>548.95000000000005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6"/>
      <c r="S146" s="36"/>
      <c r="T146" s="31">
        <f t="shared" si="5"/>
        <v>0</v>
      </c>
    </row>
    <row r="147" spans="2:21" x14ac:dyDescent="0.2">
      <c r="B147" s="34" t="s">
        <v>286</v>
      </c>
      <c r="C147" s="34" t="s">
        <v>57</v>
      </c>
      <c r="D147" s="34" t="s">
        <v>226</v>
      </c>
      <c r="E147" s="35">
        <v>271.62</v>
      </c>
      <c r="F147" s="35"/>
      <c r="G147" s="35"/>
      <c r="H147" s="35"/>
      <c r="I147" s="35"/>
      <c r="J147" s="35"/>
      <c r="K147" s="35">
        <v>271.62</v>
      </c>
      <c r="L147" s="35"/>
      <c r="M147" s="35"/>
      <c r="N147" s="35"/>
      <c r="O147" s="35"/>
      <c r="P147" s="35"/>
      <c r="Q147" s="35"/>
      <c r="R147" s="36"/>
      <c r="S147" s="36"/>
      <c r="T147" s="31">
        <f t="shared" si="5"/>
        <v>0</v>
      </c>
    </row>
    <row r="148" spans="2:21" x14ac:dyDescent="0.2">
      <c r="B148" s="34" t="s">
        <v>303</v>
      </c>
      <c r="C148" s="34" t="s">
        <v>55</v>
      </c>
      <c r="D148" s="34" t="s">
        <v>232</v>
      </c>
      <c r="E148" s="35">
        <v>37.74</v>
      </c>
      <c r="F148" s="35">
        <v>6.29</v>
      </c>
      <c r="G148" s="35"/>
      <c r="H148" s="35"/>
      <c r="I148" s="35"/>
      <c r="J148" s="35"/>
      <c r="K148" s="35"/>
      <c r="L148" s="35"/>
      <c r="M148" s="35"/>
      <c r="N148" s="35"/>
      <c r="O148" s="35">
        <v>31.45</v>
      </c>
      <c r="P148" s="35"/>
      <c r="Q148" s="35"/>
      <c r="R148" s="36"/>
      <c r="S148" s="36"/>
      <c r="T148" s="31">
        <f t="shared" si="5"/>
        <v>0</v>
      </c>
    </row>
    <row r="149" spans="2:21" x14ac:dyDescent="0.2">
      <c r="B149" s="34" t="s">
        <v>304</v>
      </c>
      <c r="C149" s="34" t="s">
        <v>306</v>
      </c>
      <c r="D149" s="34" t="s">
        <v>231</v>
      </c>
      <c r="E149" s="35">
        <v>431.27</v>
      </c>
      <c r="F149" s="35">
        <v>20.53</v>
      </c>
      <c r="G149" s="35"/>
      <c r="H149" s="35"/>
      <c r="I149" s="35"/>
      <c r="J149" s="35"/>
      <c r="K149" s="35">
        <v>410.74</v>
      </c>
      <c r="L149" s="35"/>
      <c r="M149" s="35"/>
      <c r="N149" s="35"/>
      <c r="O149" s="35"/>
      <c r="P149" s="35"/>
      <c r="Q149" s="35"/>
      <c r="R149" s="36"/>
      <c r="S149" s="36"/>
      <c r="T149" s="31">
        <f t="shared" si="5"/>
        <v>0</v>
      </c>
    </row>
    <row r="150" spans="2:21" x14ac:dyDescent="0.2">
      <c r="B150" s="34" t="s">
        <v>305</v>
      </c>
      <c r="C150" s="34" t="s">
        <v>56</v>
      </c>
      <c r="D150" s="34" t="s">
        <v>149</v>
      </c>
      <c r="E150" s="35">
        <v>52.25</v>
      </c>
      <c r="F150" s="35">
        <v>7.12</v>
      </c>
      <c r="G150" s="35">
        <v>45.13</v>
      </c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6"/>
      <c r="S150" s="36"/>
      <c r="T150" s="31">
        <f t="shared" si="5"/>
        <v>0</v>
      </c>
    </row>
    <row r="151" spans="2:21" x14ac:dyDescent="0.2">
      <c r="B151" s="34" t="s">
        <v>307</v>
      </c>
      <c r="C151" s="34" t="s">
        <v>55</v>
      </c>
      <c r="D151" s="34" t="s">
        <v>232</v>
      </c>
      <c r="E151" s="35">
        <v>37.74</v>
      </c>
      <c r="F151" s="35">
        <v>6.29</v>
      </c>
      <c r="G151" s="35"/>
      <c r="H151" s="35"/>
      <c r="I151" s="35"/>
      <c r="J151" s="35"/>
      <c r="K151" s="35"/>
      <c r="L151" s="35"/>
      <c r="M151" s="35"/>
      <c r="N151" s="35"/>
      <c r="O151" s="35">
        <v>31.45</v>
      </c>
      <c r="P151" s="35"/>
      <c r="Q151" s="35"/>
      <c r="R151" s="36"/>
      <c r="S151" s="36"/>
      <c r="T151" s="31">
        <f t="shared" si="5"/>
        <v>0</v>
      </c>
    </row>
    <row r="152" spans="2:21" x14ac:dyDescent="0.2">
      <c r="B152" s="34" t="s">
        <v>308</v>
      </c>
      <c r="C152" s="34" t="s">
        <v>55</v>
      </c>
      <c r="D152" s="34" t="s">
        <v>232</v>
      </c>
      <c r="E152" s="35">
        <v>33.18</v>
      </c>
      <c r="F152" s="35">
        <v>1.58</v>
      </c>
      <c r="G152" s="35"/>
      <c r="H152" s="35"/>
      <c r="I152" s="35"/>
      <c r="J152" s="35"/>
      <c r="K152" s="35"/>
      <c r="L152" s="35"/>
      <c r="M152" s="35"/>
      <c r="N152" s="35"/>
      <c r="O152" s="35">
        <v>31.6</v>
      </c>
      <c r="P152" s="35"/>
      <c r="Q152" s="35"/>
      <c r="R152" s="36"/>
      <c r="S152" s="36"/>
      <c r="T152" s="31">
        <f t="shared" si="5"/>
        <v>0</v>
      </c>
    </row>
    <row r="153" spans="2:21" x14ac:dyDescent="0.2">
      <c r="B153" s="34" t="s">
        <v>275</v>
      </c>
      <c r="C153" s="34" t="s">
        <v>63</v>
      </c>
      <c r="D153" s="34" t="s">
        <v>64</v>
      </c>
      <c r="E153" s="35">
        <v>17.010000000000002</v>
      </c>
      <c r="F153" s="35">
        <v>2.84</v>
      </c>
      <c r="G153" s="35"/>
      <c r="H153" s="35"/>
      <c r="I153" s="35"/>
      <c r="J153" s="35"/>
      <c r="K153" s="35"/>
      <c r="L153" s="35"/>
      <c r="M153" s="35"/>
      <c r="N153" s="35">
        <v>14.17</v>
      </c>
      <c r="O153" s="35"/>
      <c r="P153" s="35"/>
      <c r="Q153" s="35"/>
      <c r="R153" s="36"/>
      <c r="S153" s="36"/>
      <c r="T153" s="31">
        <f t="shared" si="5"/>
        <v>0</v>
      </c>
    </row>
    <row r="154" spans="2:21" x14ac:dyDescent="0.2">
      <c r="B154" s="34" t="s">
        <v>304</v>
      </c>
      <c r="C154" s="34" t="s">
        <v>63</v>
      </c>
      <c r="D154" s="34" t="s">
        <v>64</v>
      </c>
      <c r="E154" s="35">
        <v>40</v>
      </c>
      <c r="F154" s="35">
        <v>6.67</v>
      </c>
      <c r="G154" s="35"/>
      <c r="H154" s="35"/>
      <c r="I154" s="35"/>
      <c r="J154" s="35"/>
      <c r="K154" s="35"/>
      <c r="L154" s="35"/>
      <c r="M154" s="35"/>
      <c r="N154" s="35">
        <v>33.33</v>
      </c>
      <c r="O154" s="35"/>
      <c r="P154" s="35"/>
      <c r="Q154" s="35"/>
      <c r="R154" s="36"/>
      <c r="S154" s="36"/>
      <c r="T154" s="31">
        <f t="shared" si="5"/>
        <v>0</v>
      </c>
    </row>
    <row r="155" spans="2:21" x14ac:dyDescent="0.2">
      <c r="B155" s="34" t="s">
        <v>309</v>
      </c>
      <c r="C155" s="34" t="s">
        <v>63</v>
      </c>
      <c r="D155" s="34" t="s">
        <v>64</v>
      </c>
      <c r="E155" s="35">
        <v>5</v>
      </c>
      <c r="F155" s="35">
        <v>0.83</v>
      </c>
      <c r="G155" s="35"/>
      <c r="H155" s="35"/>
      <c r="I155" s="35"/>
      <c r="J155" s="35"/>
      <c r="K155" s="35"/>
      <c r="L155" s="35"/>
      <c r="M155" s="35"/>
      <c r="N155" s="35">
        <v>4.17</v>
      </c>
      <c r="O155" s="35"/>
      <c r="P155" s="35"/>
      <c r="Q155" s="35"/>
      <c r="R155" s="36"/>
      <c r="S155" s="36"/>
      <c r="T155" s="31">
        <f t="shared" si="5"/>
        <v>0</v>
      </c>
      <c r="U155" s="27" t="s">
        <v>310</v>
      </c>
    </row>
    <row r="156" spans="2:21" x14ac:dyDescent="0.2">
      <c r="B156" s="34" t="s">
        <v>311</v>
      </c>
      <c r="C156" s="34" t="s">
        <v>222</v>
      </c>
      <c r="D156" s="34" t="s">
        <v>312</v>
      </c>
      <c r="E156" s="35">
        <v>48.85</v>
      </c>
      <c r="F156" s="35">
        <v>9.77</v>
      </c>
      <c r="G156" s="35">
        <v>39.08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6"/>
      <c r="S156" s="36"/>
      <c r="T156" s="31">
        <f t="shared" si="5"/>
        <v>0</v>
      </c>
    </row>
    <row r="157" spans="2:21" x14ac:dyDescent="0.2">
      <c r="B157" s="34" t="s">
        <v>277</v>
      </c>
      <c r="C157" s="34" t="s">
        <v>63</v>
      </c>
      <c r="D157" s="34" t="s">
        <v>313</v>
      </c>
      <c r="E157" s="35">
        <v>3.5</v>
      </c>
      <c r="F157" s="35"/>
      <c r="G157" s="35"/>
      <c r="H157" s="35">
        <v>3.5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6"/>
      <c r="S157" s="36"/>
      <c r="T157" s="31">
        <f t="shared" si="5"/>
        <v>0</v>
      </c>
    </row>
    <row r="158" spans="2:21" x14ac:dyDescent="0.2">
      <c r="B158" s="34" t="s">
        <v>314</v>
      </c>
      <c r="C158" s="34" t="s">
        <v>63</v>
      </c>
      <c r="D158" s="34" t="s">
        <v>64</v>
      </c>
      <c r="E158" s="35">
        <v>77</v>
      </c>
      <c r="F158" s="35">
        <v>12.83</v>
      </c>
      <c r="G158" s="35"/>
      <c r="H158" s="35"/>
      <c r="I158" s="35"/>
      <c r="J158" s="35"/>
      <c r="K158" s="35"/>
      <c r="L158" s="35"/>
      <c r="M158" s="35"/>
      <c r="N158" s="35">
        <v>64.17</v>
      </c>
      <c r="O158" s="35"/>
      <c r="P158" s="35"/>
      <c r="Q158" s="35"/>
      <c r="R158" s="36"/>
      <c r="S158" s="36"/>
      <c r="T158" s="31">
        <f t="shared" si="5"/>
        <v>0</v>
      </c>
    </row>
    <row r="159" spans="2:21" x14ac:dyDescent="0.2">
      <c r="B159" s="34" t="s">
        <v>315</v>
      </c>
      <c r="C159" s="34" t="s">
        <v>63</v>
      </c>
      <c r="D159" s="34" t="s">
        <v>316</v>
      </c>
      <c r="E159" s="35">
        <v>7.08</v>
      </c>
      <c r="F159" s="35">
        <v>1.18</v>
      </c>
      <c r="G159" s="35"/>
      <c r="H159" s="35">
        <v>5.9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6"/>
      <c r="S159" s="36"/>
      <c r="T159" s="31">
        <f t="shared" si="5"/>
        <v>0</v>
      </c>
    </row>
    <row r="160" spans="2:21" x14ac:dyDescent="0.2">
      <c r="B160" s="34" t="s">
        <v>317</v>
      </c>
      <c r="C160" s="34" t="s">
        <v>51</v>
      </c>
      <c r="D160" s="34" t="s">
        <v>129</v>
      </c>
      <c r="E160" s="35">
        <v>35</v>
      </c>
      <c r="F160" s="35"/>
      <c r="G160" s="35">
        <v>35</v>
      </c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6"/>
      <c r="S160" s="36"/>
      <c r="T160" s="31">
        <f t="shared" si="5"/>
        <v>0</v>
      </c>
    </row>
    <row r="161" spans="2:20" x14ac:dyDescent="0.2">
      <c r="B161" s="34" t="s">
        <v>317</v>
      </c>
      <c r="C161" s="34" t="s">
        <v>51</v>
      </c>
      <c r="D161" s="34" t="s">
        <v>68</v>
      </c>
      <c r="E161" s="35">
        <v>901.83</v>
      </c>
      <c r="F161" s="35"/>
      <c r="G161" s="35"/>
      <c r="H161" s="35"/>
      <c r="I161" s="35"/>
      <c r="J161" s="35">
        <v>901.83</v>
      </c>
      <c r="K161" s="35"/>
      <c r="L161" s="35"/>
      <c r="M161" s="35"/>
      <c r="N161" s="35"/>
      <c r="O161" s="35"/>
      <c r="P161" s="35"/>
      <c r="Q161" s="35"/>
      <c r="R161" s="36"/>
      <c r="S161" s="36"/>
      <c r="T161" s="31">
        <f t="shared" si="5"/>
        <v>0</v>
      </c>
    </row>
    <row r="162" spans="2:20" x14ac:dyDescent="0.2">
      <c r="B162" s="34" t="s">
        <v>318</v>
      </c>
      <c r="C162" s="34" t="s">
        <v>319</v>
      </c>
      <c r="D162" s="34" t="s">
        <v>320</v>
      </c>
      <c r="E162" s="35">
        <v>310</v>
      </c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6">
        <v>310</v>
      </c>
      <c r="S162" s="36"/>
      <c r="T162" s="31">
        <f t="shared" si="5"/>
        <v>0</v>
      </c>
    </row>
    <row r="163" spans="2:20" x14ac:dyDescent="0.2">
      <c r="B163" s="34" t="s">
        <v>321</v>
      </c>
      <c r="C163" s="34" t="s">
        <v>115</v>
      </c>
      <c r="D163" s="34" t="s">
        <v>322</v>
      </c>
      <c r="E163" s="35">
        <v>216</v>
      </c>
      <c r="F163" s="35">
        <v>36</v>
      </c>
      <c r="G163" s="35"/>
      <c r="H163" s="35"/>
      <c r="I163" s="35"/>
      <c r="J163" s="35"/>
      <c r="K163" s="35"/>
      <c r="L163" s="35"/>
      <c r="M163" s="35"/>
      <c r="N163" s="35"/>
      <c r="O163" s="35">
        <v>180</v>
      </c>
      <c r="P163" s="35"/>
      <c r="Q163" s="35"/>
      <c r="R163" s="36"/>
      <c r="S163" s="36"/>
      <c r="T163" s="31">
        <f t="shared" si="5"/>
        <v>0</v>
      </c>
    </row>
    <row r="164" spans="2:20" x14ac:dyDescent="0.2">
      <c r="B164" s="34" t="s">
        <v>323</v>
      </c>
      <c r="C164" s="34" t="s">
        <v>125</v>
      </c>
      <c r="D164" s="34" t="s">
        <v>126</v>
      </c>
      <c r="E164" s="35">
        <v>1464</v>
      </c>
      <c r="F164" s="35">
        <v>244</v>
      </c>
      <c r="G164" s="35"/>
      <c r="H164" s="35"/>
      <c r="I164" s="35"/>
      <c r="J164" s="35"/>
      <c r="K164" s="35"/>
      <c r="L164" s="35"/>
      <c r="M164" s="35"/>
      <c r="N164" s="35">
        <v>1220</v>
      </c>
      <c r="O164" s="35"/>
      <c r="P164" s="35"/>
      <c r="Q164" s="35"/>
      <c r="R164" s="36"/>
      <c r="S164" s="36"/>
      <c r="T164" s="31">
        <f t="shared" si="5"/>
        <v>0</v>
      </c>
    </row>
    <row r="165" spans="2:20" x14ac:dyDescent="0.2">
      <c r="B165" s="34" t="s">
        <v>324</v>
      </c>
      <c r="C165" s="34" t="s">
        <v>325</v>
      </c>
      <c r="D165" s="34" t="s">
        <v>326</v>
      </c>
      <c r="E165" s="35">
        <v>324</v>
      </c>
      <c r="F165" s="35">
        <v>54</v>
      </c>
      <c r="G165" s="35"/>
      <c r="H165" s="35">
        <v>270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6"/>
      <c r="S165" s="36"/>
      <c r="T165" s="31">
        <f t="shared" si="5"/>
        <v>0</v>
      </c>
    </row>
    <row r="166" spans="2:20" x14ac:dyDescent="0.2">
      <c r="B166" s="34" t="s">
        <v>327</v>
      </c>
      <c r="C166" s="34" t="s">
        <v>52</v>
      </c>
      <c r="D166" s="34" t="s">
        <v>328</v>
      </c>
      <c r="E166" s="35">
        <v>4.32</v>
      </c>
      <c r="F166" s="35">
        <v>0.72</v>
      </c>
      <c r="G166" s="35"/>
      <c r="H166" s="35"/>
      <c r="I166" s="35">
        <v>3.6</v>
      </c>
      <c r="J166" s="35"/>
      <c r="K166" s="35"/>
      <c r="L166" s="35"/>
      <c r="M166" s="35"/>
      <c r="N166" s="35"/>
      <c r="O166" s="35"/>
      <c r="P166" s="35"/>
      <c r="Q166" s="35"/>
      <c r="R166" s="36"/>
      <c r="S166" s="36"/>
      <c r="T166" s="31">
        <f t="shared" si="5"/>
        <v>0</v>
      </c>
    </row>
    <row r="167" spans="2:20" x14ac:dyDescent="0.2">
      <c r="B167" s="34" t="s">
        <v>327</v>
      </c>
      <c r="C167" s="34" t="s">
        <v>52</v>
      </c>
      <c r="D167" s="34" t="s">
        <v>329</v>
      </c>
      <c r="E167" s="35">
        <v>21.26</v>
      </c>
      <c r="F167" s="35">
        <v>3.54</v>
      </c>
      <c r="G167" s="35">
        <v>17.72</v>
      </c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6"/>
      <c r="S167" s="36"/>
      <c r="T167" s="31">
        <f t="shared" si="5"/>
        <v>0</v>
      </c>
    </row>
    <row r="168" spans="2:20" x14ac:dyDescent="0.2">
      <c r="B168" s="34" t="s">
        <v>330</v>
      </c>
      <c r="C168" s="34" t="s">
        <v>52</v>
      </c>
      <c r="D168" s="34" t="s">
        <v>331</v>
      </c>
      <c r="E168" s="35">
        <v>137.44</v>
      </c>
      <c r="F168" s="35">
        <v>12.74</v>
      </c>
      <c r="G168" s="35">
        <v>124.7</v>
      </c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6"/>
      <c r="S168" s="36"/>
      <c r="T168" s="31">
        <f t="shared" si="5"/>
        <v>0</v>
      </c>
    </row>
    <row r="169" spans="2:20" x14ac:dyDescent="0.2">
      <c r="B169" s="34" t="s">
        <v>330</v>
      </c>
      <c r="C169" s="34" t="s">
        <v>52</v>
      </c>
      <c r="D169" s="34" t="s">
        <v>332</v>
      </c>
      <c r="E169" s="35">
        <v>34.83</v>
      </c>
      <c r="F169" s="35">
        <v>5.8</v>
      </c>
      <c r="G169" s="35">
        <v>29.03</v>
      </c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6"/>
      <c r="S169" s="36"/>
      <c r="T169" s="31">
        <f t="shared" si="5"/>
        <v>0</v>
      </c>
    </row>
    <row r="170" spans="2:20" x14ac:dyDescent="0.2">
      <c r="B170" s="34" t="s">
        <v>333</v>
      </c>
      <c r="C170" s="34" t="s">
        <v>52</v>
      </c>
      <c r="D170" s="34" t="s">
        <v>334</v>
      </c>
      <c r="E170" s="35">
        <v>7.54</v>
      </c>
      <c r="F170" s="35">
        <v>1.27</v>
      </c>
      <c r="G170" s="35"/>
      <c r="H170" s="35"/>
      <c r="I170" s="35">
        <v>6.27</v>
      </c>
      <c r="J170" s="35"/>
      <c r="K170" s="35"/>
      <c r="L170" s="35"/>
      <c r="M170" s="35"/>
      <c r="N170" s="35"/>
      <c r="O170" s="35"/>
      <c r="P170" s="35"/>
      <c r="Q170" s="35"/>
      <c r="R170" s="36"/>
      <c r="S170" s="36"/>
      <c r="T170" s="31">
        <f t="shared" si="5"/>
        <v>0</v>
      </c>
    </row>
    <row r="171" spans="2:20" x14ac:dyDescent="0.2">
      <c r="B171" s="34" t="s">
        <v>335</v>
      </c>
      <c r="C171" s="34" t="s">
        <v>52</v>
      </c>
      <c r="D171" s="34" t="s">
        <v>336</v>
      </c>
      <c r="E171" s="35">
        <v>84.81</v>
      </c>
      <c r="F171" s="35">
        <v>14.14</v>
      </c>
      <c r="G171" s="35"/>
      <c r="H171" s="35"/>
      <c r="I171" s="35">
        <v>43.01</v>
      </c>
      <c r="J171" s="35"/>
      <c r="K171" s="35">
        <v>27.66</v>
      </c>
      <c r="L171" s="35"/>
      <c r="M171" s="35"/>
      <c r="N171" s="35"/>
      <c r="O171" s="35"/>
      <c r="P171" s="35"/>
      <c r="Q171" s="35"/>
      <c r="R171" s="36"/>
      <c r="S171" s="36"/>
      <c r="T171" s="31">
        <f t="shared" si="5"/>
        <v>0</v>
      </c>
    </row>
    <row r="172" spans="2:20" x14ac:dyDescent="0.2">
      <c r="B172" s="34" t="s">
        <v>324</v>
      </c>
      <c r="C172" s="34" t="s">
        <v>53</v>
      </c>
      <c r="D172" s="34" t="s">
        <v>99</v>
      </c>
      <c r="E172" s="35">
        <v>765</v>
      </c>
      <c r="F172" s="35"/>
      <c r="G172" s="35">
        <v>765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6"/>
      <c r="S172" s="36"/>
      <c r="T172" s="31">
        <f t="shared" si="5"/>
        <v>0</v>
      </c>
    </row>
    <row r="173" spans="2:20" x14ac:dyDescent="0.2">
      <c r="B173" s="34" t="s">
        <v>337</v>
      </c>
      <c r="C173" s="34" t="s">
        <v>54</v>
      </c>
      <c r="D173" s="34" t="s">
        <v>338</v>
      </c>
      <c r="E173" s="35">
        <v>25</v>
      </c>
      <c r="F173" s="35"/>
      <c r="G173" s="35"/>
      <c r="H173" s="35"/>
      <c r="I173" s="35"/>
      <c r="J173" s="35"/>
      <c r="K173" s="35"/>
      <c r="L173" s="35"/>
      <c r="M173" s="35"/>
      <c r="N173" s="35"/>
      <c r="O173" s="35">
        <v>25</v>
      </c>
      <c r="P173" s="35"/>
      <c r="Q173" s="35"/>
      <c r="R173" s="36"/>
      <c r="S173" s="36"/>
      <c r="T173" s="31">
        <f t="shared" si="5"/>
        <v>0</v>
      </c>
    </row>
    <row r="174" spans="2:20" x14ac:dyDescent="0.2">
      <c r="B174" s="34" t="s">
        <v>333</v>
      </c>
      <c r="C174" s="34" t="s">
        <v>54</v>
      </c>
      <c r="D174" s="34" t="s">
        <v>339</v>
      </c>
      <c r="E174" s="35">
        <v>66.8</v>
      </c>
      <c r="F174" s="35"/>
      <c r="G174" s="35"/>
      <c r="H174" s="35"/>
      <c r="I174" s="35"/>
      <c r="J174" s="35"/>
      <c r="K174" s="35"/>
      <c r="L174" s="35"/>
      <c r="M174" s="35"/>
      <c r="N174" s="35"/>
      <c r="O174" s="35">
        <v>66.8</v>
      </c>
      <c r="P174" s="35"/>
      <c r="Q174" s="35"/>
      <c r="R174" s="36"/>
      <c r="S174" s="36"/>
      <c r="T174" s="31">
        <f t="shared" si="5"/>
        <v>0</v>
      </c>
    </row>
    <row r="175" spans="2:20" x14ac:dyDescent="0.2">
      <c r="B175" s="34" t="s">
        <v>315</v>
      </c>
      <c r="C175" s="34" t="s">
        <v>55</v>
      </c>
      <c r="D175" s="34" t="s">
        <v>232</v>
      </c>
      <c r="E175" s="35">
        <v>32.06</v>
      </c>
      <c r="F175" s="35">
        <v>1.52</v>
      </c>
      <c r="G175" s="35"/>
      <c r="H175" s="35"/>
      <c r="I175" s="35"/>
      <c r="J175" s="35"/>
      <c r="K175" s="35"/>
      <c r="L175" s="35"/>
      <c r="M175" s="35"/>
      <c r="N175" s="35"/>
      <c r="O175" s="35">
        <v>30.54</v>
      </c>
      <c r="P175" s="35"/>
      <c r="Q175" s="35"/>
      <c r="R175" s="36"/>
      <c r="S175" s="36"/>
      <c r="T175" s="31">
        <f t="shared" si="5"/>
        <v>0</v>
      </c>
    </row>
    <row r="176" spans="2:20" x14ac:dyDescent="0.2">
      <c r="B176" s="34" t="s">
        <v>340</v>
      </c>
      <c r="C176" s="34" t="s">
        <v>55</v>
      </c>
      <c r="D176" s="34" t="s">
        <v>232</v>
      </c>
      <c r="E176" s="35">
        <v>38.090000000000003</v>
      </c>
      <c r="F176" s="35">
        <v>1.81</v>
      </c>
      <c r="G176" s="35"/>
      <c r="H176" s="35"/>
      <c r="I176" s="35"/>
      <c r="J176" s="35"/>
      <c r="K176" s="35"/>
      <c r="L176" s="35"/>
      <c r="M176" s="35"/>
      <c r="N176" s="35"/>
      <c r="O176" s="35">
        <v>36.28</v>
      </c>
      <c r="P176" s="35"/>
      <c r="Q176" s="35"/>
      <c r="R176" s="36"/>
      <c r="S176" s="36"/>
      <c r="T176" s="31">
        <f t="shared" si="5"/>
        <v>0</v>
      </c>
    </row>
    <row r="177" spans="2:21" x14ac:dyDescent="0.2">
      <c r="B177" s="34" t="s">
        <v>341</v>
      </c>
      <c r="C177" s="34" t="s">
        <v>342</v>
      </c>
      <c r="D177" s="34" t="s">
        <v>343</v>
      </c>
      <c r="E177" s="35">
        <v>150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6"/>
      <c r="S177" s="36">
        <v>150</v>
      </c>
      <c r="T177" s="31">
        <f t="shared" si="5"/>
        <v>0</v>
      </c>
    </row>
    <row r="178" spans="2:21" x14ac:dyDescent="0.2">
      <c r="B178" s="34" t="s">
        <v>341</v>
      </c>
      <c r="C178" s="34" t="s">
        <v>344</v>
      </c>
      <c r="D178" s="34" t="s">
        <v>345</v>
      </c>
      <c r="E178" s="35">
        <v>50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6"/>
      <c r="S178" s="36">
        <v>50</v>
      </c>
      <c r="T178" s="31">
        <f t="shared" si="5"/>
        <v>0</v>
      </c>
      <c r="U178" s="27" t="s">
        <v>346</v>
      </c>
    </row>
    <row r="179" spans="2:21" x14ac:dyDescent="0.2">
      <c r="B179" s="34" t="s">
        <v>347</v>
      </c>
      <c r="C179" s="34" t="s">
        <v>63</v>
      </c>
      <c r="D179" s="34" t="s">
        <v>64</v>
      </c>
      <c r="E179" s="35">
        <v>77</v>
      </c>
      <c r="F179" s="35">
        <v>12.83</v>
      </c>
      <c r="G179" s="35"/>
      <c r="H179" s="35"/>
      <c r="I179" s="35"/>
      <c r="J179" s="35"/>
      <c r="K179" s="35"/>
      <c r="L179" s="35"/>
      <c r="M179" s="35"/>
      <c r="N179" s="35">
        <v>64.17</v>
      </c>
      <c r="O179" s="35"/>
      <c r="P179" s="35"/>
      <c r="Q179" s="35"/>
      <c r="R179" s="36"/>
      <c r="S179" s="36"/>
      <c r="T179" s="31">
        <f t="shared" si="5"/>
        <v>0</v>
      </c>
    </row>
    <row r="180" spans="2:21" x14ac:dyDescent="0.2">
      <c r="B180" s="34" t="s">
        <v>348</v>
      </c>
      <c r="C180" s="34" t="s">
        <v>63</v>
      </c>
      <c r="D180" s="34" t="s">
        <v>349</v>
      </c>
      <c r="E180" s="35">
        <v>8</v>
      </c>
      <c r="F180" s="35">
        <v>1.34</v>
      </c>
      <c r="G180" s="35">
        <v>6.66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6"/>
      <c r="S180" s="36"/>
      <c r="T180" s="31">
        <f t="shared" si="5"/>
        <v>0</v>
      </c>
    </row>
    <row r="181" spans="2:21" x14ac:dyDescent="0.2">
      <c r="B181" s="34" t="s">
        <v>350</v>
      </c>
      <c r="C181" s="34" t="s">
        <v>278</v>
      </c>
      <c r="D181" s="34" t="s">
        <v>85</v>
      </c>
      <c r="E181" s="35">
        <v>124.98</v>
      </c>
      <c r="F181" s="35">
        <v>20.83</v>
      </c>
      <c r="G181" s="35"/>
      <c r="H181" s="35"/>
      <c r="I181" s="35"/>
      <c r="J181" s="35"/>
      <c r="K181" s="35">
        <v>104.15</v>
      </c>
      <c r="L181" s="35"/>
      <c r="M181" s="35"/>
      <c r="N181" s="35"/>
      <c r="O181" s="35"/>
      <c r="P181" s="35"/>
      <c r="Q181" s="35"/>
      <c r="R181" s="36"/>
      <c r="S181" s="36"/>
      <c r="T181" s="31">
        <f t="shared" si="5"/>
        <v>0</v>
      </c>
    </row>
    <row r="182" spans="2:21" x14ac:dyDescent="0.2">
      <c r="B182" s="34" t="s">
        <v>351</v>
      </c>
      <c r="C182" s="34" t="s">
        <v>352</v>
      </c>
      <c r="D182" s="34" t="s">
        <v>231</v>
      </c>
      <c r="E182" s="35">
        <v>380.37</v>
      </c>
      <c r="F182" s="35">
        <v>18.11</v>
      </c>
      <c r="G182" s="35"/>
      <c r="H182" s="35"/>
      <c r="I182" s="35"/>
      <c r="J182" s="35"/>
      <c r="K182" s="35">
        <v>362.26</v>
      </c>
      <c r="L182" s="35"/>
      <c r="M182" s="35"/>
      <c r="N182" s="35"/>
      <c r="O182" s="35"/>
      <c r="P182" s="35"/>
      <c r="Q182" s="35"/>
      <c r="R182" s="36"/>
      <c r="S182" s="36"/>
      <c r="T182" s="31">
        <f t="shared" si="5"/>
        <v>0</v>
      </c>
    </row>
    <row r="183" spans="2:21" x14ac:dyDescent="0.2">
      <c r="B183" s="34" t="s">
        <v>353</v>
      </c>
      <c r="C183" s="34" t="s">
        <v>306</v>
      </c>
      <c r="D183" s="34" t="s">
        <v>231</v>
      </c>
      <c r="E183" s="35">
        <v>257.82</v>
      </c>
      <c r="F183" s="35">
        <v>12.27</v>
      </c>
      <c r="G183" s="35"/>
      <c r="H183" s="35"/>
      <c r="I183" s="35"/>
      <c r="J183" s="35"/>
      <c r="K183" s="35">
        <v>245.55</v>
      </c>
      <c r="L183" s="35"/>
      <c r="M183" s="35"/>
      <c r="N183" s="35"/>
      <c r="O183" s="35"/>
      <c r="P183" s="35"/>
      <c r="Q183" s="35"/>
      <c r="R183" s="36"/>
      <c r="S183" s="36"/>
      <c r="T183" s="31">
        <f t="shared" si="5"/>
        <v>0</v>
      </c>
    </row>
    <row r="184" spans="2:21" x14ac:dyDescent="0.2">
      <c r="B184" s="34" t="s">
        <v>354</v>
      </c>
      <c r="C184" s="34" t="s">
        <v>355</v>
      </c>
      <c r="D184" s="34" t="s">
        <v>356</v>
      </c>
      <c r="E184" s="35">
        <v>400</v>
      </c>
      <c r="F184" s="35"/>
      <c r="G184" s="35"/>
      <c r="H184" s="35"/>
      <c r="I184" s="35">
        <v>400</v>
      </c>
      <c r="J184" s="35"/>
      <c r="K184" s="35"/>
      <c r="L184" s="35"/>
      <c r="M184" s="35"/>
      <c r="N184" s="35"/>
      <c r="O184" s="35"/>
      <c r="P184" s="35"/>
      <c r="Q184" s="35"/>
      <c r="R184" s="36"/>
      <c r="S184" s="36"/>
      <c r="T184" s="31">
        <f t="shared" si="5"/>
        <v>0</v>
      </c>
    </row>
    <row r="185" spans="2:21" x14ac:dyDescent="0.2">
      <c r="B185" s="34" t="s">
        <v>333</v>
      </c>
      <c r="C185" s="34" t="s">
        <v>357</v>
      </c>
      <c r="D185" s="34" t="s">
        <v>358</v>
      </c>
      <c r="E185" s="35">
        <v>79.92</v>
      </c>
      <c r="F185" s="35">
        <v>13.32</v>
      </c>
      <c r="G185" s="35"/>
      <c r="H185" s="35"/>
      <c r="I185" s="35"/>
      <c r="J185" s="35"/>
      <c r="K185" s="35">
        <v>66.599999999999994</v>
      </c>
      <c r="L185" s="35"/>
      <c r="M185" s="35"/>
      <c r="N185" s="35"/>
      <c r="O185" s="35"/>
      <c r="P185" s="35"/>
      <c r="Q185" s="35"/>
      <c r="R185" s="36"/>
      <c r="S185" s="36"/>
      <c r="T185" s="31">
        <f t="shared" si="5"/>
        <v>0</v>
      </c>
    </row>
    <row r="186" spans="2:21" x14ac:dyDescent="0.2">
      <c r="B186" s="34" t="s">
        <v>359</v>
      </c>
      <c r="C186" s="34" t="s">
        <v>56</v>
      </c>
      <c r="D186" s="34" t="s">
        <v>149</v>
      </c>
      <c r="E186" s="35">
        <v>36.51</v>
      </c>
      <c r="F186" s="35">
        <v>6.08</v>
      </c>
      <c r="G186" s="35">
        <v>30.43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6"/>
      <c r="S186" s="36"/>
      <c r="T186" s="31">
        <f t="shared" si="5"/>
        <v>0</v>
      </c>
    </row>
    <row r="187" spans="2:21" x14ac:dyDescent="0.2">
      <c r="B187" s="34" t="s">
        <v>347</v>
      </c>
      <c r="C187" s="34" t="s">
        <v>56</v>
      </c>
      <c r="D187" s="34" t="s">
        <v>149</v>
      </c>
      <c r="E187" s="35">
        <v>33.04</v>
      </c>
      <c r="F187" s="35">
        <v>1.57</v>
      </c>
      <c r="G187" s="35">
        <v>31.47</v>
      </c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6"/>
      <c r="S187" s="36"/>
      <c r="T187" s="31">
        <f t="shared" si="5"/>
        <v>0</v>
      </c>
    </row>
    <row r="188" spans="2:21" x14ac:dyDescent="0.2">
      <c r="B188" s="34" t="s">
        <v>341</v>
      </c>
      <c r="C188" s="34" t="s">
        <v>104</v>
      </c>
      <c r="D188" s="34" t="s">
        <v>312</v>
      </c>
      <c r="E188" s="35">
        <v>71.2</v>
      </c>
      <c r="F188" s="35">
        <v>11.87</v>
      </c>
      <c r="G188" s="35">
        <v>59.33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6"/>
      <c r="S188" s="36"/>
      <c r="T188" s="31">
        <f t="shared" si="5"/>
        <v>0</v>
      </c>
    </row>
    <row r="189" spans="2:21" x14ac:dyDescent="0.2">
      <c r="B189" s="34" t="s">
        <v>360</v>
      </c>
      <c r="C189" s="34" t="s">
        <v>52</v>
      </c>
      <c r="D189" s="34" t="s">
        <v>361</v>
      </c>
      <c r="E189" s="35">
        <v>168</v>
      </c>
      <c r="F189" s="35">
        <v>28</v>
      </c>
      <c r="G189" s="35">
        <v>140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6"/>
      <c r="S189" s="36"/>
      <c r="T189" s="31">
        <f t="shared" si="5"/>
        <v>0</v>
      </c>
    </row>
    <row r="190" spans="2:21" x14ac:dyDescent="0.2">
      <c r="B190" s="34" t="s">
        <v>362</v>
      </c>
      <c r="C190" s="34" t="s">
        <v>52</v>
      </c>
      <c r="D190" s="34" t="s">
        <v>363</v>
      </c>
      <c r="E190" s="35">
        <v>143.97999999999999</v>
      </c>
      <c r="F190" s="35"/>
      <c r="G190" s="35">
        <v>143.97999999999999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6"/>
      <c r="S190" s="36"/>
      <c r="T190" s="31">
        <f t="shared" si="5"/>
        <v>0</v>
      </c>
    </row>
    <row r="191" spans="2:21" x14ac:dyDescent="0.2">
      <c r="B191" s="34" t="s">
        <v>364</v>
      </c>
      <c r="C191" s="34" t="s">
        <v>51</v>
      </c>
      <c r="D191" s="34" t="s">
        <v>365</v>
      </c>
      <c r="E191" s="35">
        <v>280</v>
      </c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6">
        <v>280</v>
      </c>
      <c r="S191" s="36"/>
      <c r="T191" s="31">
        <f t="shared" si="5"/>
        <v>0</v>
      </c>
    </row>
    <row r="192" spans="2:21" x14ac:dyDescent="0.2">
      <c r="B192" s="34" t="s">
        <v>364</v>
      </c>
      <c r="C192" s="34" t="s">
        <v>51</v>
      </c>
      <c r="D192" s="34" t="s">
        <v>68</v>
      </c>
      <c r="E192" s="35">
        <v>901.83</v>
      </c>
      <c r="F192" s="35"/>
      <c r="G192" s="35"/>
      <c r="H192" s="35"/>
      <c r="I192" s="35"/>
      <c r="J192" s="35">
        <v>901.83</v>
      </c>
      <c r="K192" s="35"/>
      <c r="L192" s="35"/>
      <c r="M192" s="35"/>
      <c r="N192" s="35"/>
      <c r="O192" s="35"/>
      <c r="P192" s="35"/>
      <c r="Q192" s="35"/>
      <c r="R192" s="36"/>
      <c r="S192" s="36"/>
      <c r="T192" s="31">
        <f t="shared" si="5"/>
        <v>0</v>
      </c>
    </row>
    <row r="193" spans="2:21" x14ac:dyDescent="0.2">
      <c r="B193" s="34" t="s">
        <v>366</v>
      </c>
      <c r="C193" s="34" t="s">
        <v>367</v>
      </c>
      <c r="D193" s="34" t="s">
        <v>145</v>
      </c>
      <c r="E193" s="35">
        <v>12500</v>
      </c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6"/>
      <c r="S193" s="36">
        <v>12500</v>
      </c>
      <c r="T193" s="31">
        <f t="shared" si="5"/>
        <v>0</v>
      </c>
    </row>
    <row r="194" spans="2:21" x14ac:dyDescent="0.2">
      <c r="B194" s="34" t="s">
        <v>368</v>
      </c>
      <c r="C194" s="34" t="s">
        <v>104</v>
      </c>
      <c r="D194" s="34" t="s">
        <v>312</v>
      </c>
      <c r="E194" s="35">
        <v>58.74</v>
      </c>
      <c r="F194" s="35">
        <v>9.7899999999999991</v>
      </c>
      <c r="G194" s="35">
        <v>48.95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6"/>
      <c r="S194" s="36"/>
      <c r="T194" s="31">
        <f t="shared" si="5"/>
        <v>0</v>
      </c>
    </row>
    <row r="195" spans="2:21" x14ac:dyDescent="0.2">
      <c r="B195" s="34" t="s">
        <v>369</v>
      </c>
      <c r="C195" s="34" t="s">
        <v>57</v>
      </c>
      <c r="D195" s="34" t="s">
        <v>225</v>
      </c>
      <c r="E195" s="35">
        <v>421.79</v>
      </c>
      <c r="F195" s="35"/>
      <c r="G195" s="35"/>
      <c r="H195" s="35">
        <v>421.79</v>
      </c>
      <c r="I195" s="35"/>
      <c r="J195" s="35"/>
      <c r="K195" s="35"/>
      <c r="L195" s="35"/>
      <c r="M195" s="35"/>
      <c r="N195" s="35"/>
      <c r="O195" s="35"/>
      <c r="P195" s="35"/>
      <c r="Q195" s="35"/>
      <c r="R195" s="36"/>
      <c r="S195" s="36"/>
      <c r="T195" s="31">
        <f t="shared" si="5"/>
        <v>0</v>
      </c>
    </row>
    <row r="196" spans="2:21" x14ac:dyDescent="0.2">
      <c r="B196" s="34" t="s">
        <v>369</v>
      </c>
      <c r="C196" s="34" t="s">
        <v>57</v>
      </c>
      <c r="D196" s="34" t="s">
        <v>148</v>
      </c>
      <c r="E196" s="35">
        <v>12.76</v>
      </c>
      <c r="F196" s="35"/>
      <c r="G196" s="35">
        <v>12.76</v>
      </c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6"/>
      <c r="S196" s="36"/>
      <c r="T196" s="31">
        <f t="shared" si="5"/>
        <v>0</v>
      </c>
    </row>
    <row r="197" spans="2:21" x14ac:dyDescent="0.2">
      <c r="B197" s="34" t="s">
        <v>369</v>
      </c>
      <c r="C197" s="34" t="s">
        <v>57</v>
      </c>
      <c r="D197" s="34" t="s">
        <v>226</v>
      </c>
      <c r="E197" s="35">
        <v>24.85</v>
      </c>
      <c r="F197" s="35"/>
      <c r="G197" s="35"/>
      <c r="H197" s="35"/>
      <c r="I197" s="35"/>
      <c r="J197" s="35"/>
      <c r="K197" s="35">
        <v>24.85</v>
      </c>
      <c r="L197" s="35"/>
      <c r="M197" s="35"/>
      <c r="N197" s="35"/>
      <c r="O197" s="35"/>
      <c r="P197" s="35"/>
      <c r="Q197" s="35"/>
      <c r="R197" s="36"/>
      <c r="S197" s="36"/>
      <c r="T197" s="31">
        <f t="shared" si="5"/>
        <v>0</v>
      </c>
    </row>
    <row r="198" spans="2:21" x14ac:dyDescent="0.2">
      <c r="B198" s="61" t="s">
        <v>369</v>
      </c>
      <c r="C198" s="34" t="s">
        <v>55</v>
      </c>
      <c r="D198" s="34" t="s">
        <v>150</v>
      </c>
      <c r="E198" s="35">
        <v>40.619999999999997</v>
      </c>
      <c r="F198" s="35">
        <v>1.93</v>
      </c>
      <c r="G198" s="35"/>
      <c r="H198" s="35"/>
      <c r="I198" s="35"/>
      <c r="J198" s="35"/>
      <c r="K198" s="35"/>
      <c r="L198" s="35"/>
      <c r="M198" s="35"/>
      <c r="N198" s="35"/>
      <c r="O198" s="35">
        <v>38.69</v>
      </c>
      <c r="P198" s="35"/>
      <c r="Q198" s="35"/>
      <c r="R198" s="36"/>
      <c r="S198" s="36"/>
      <c r="T198" s="31">
        <f t="shared" si="5"/>
        <v>0</v>
      </c>
    </row>
    <row r="199" spans="2:21" x14ac:dyDescent="0.2">
      <c r="B199" s="34" t="s">
        <v>366</v>
      </c>
      <c r="C199" s="34" t="s">
        <v>56</v>
      </c>
      <c r="D199" s="34" t="s">
        <v>149</v>
      </c>
      <c r="E199" s="35">
        <v>38.86</v>
      </c>
      <c r="F199" s="35">
        <v>1.85</v>
      </c>
      <c r="G199" s="35">
        <v>37.01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6"/>
      <c r="S199" s="36"/>
      <c r="T199" s="31">
        <f t="shared" si="5"/>
        <v>0</v>
      </c>
      <c r="U199" s="27" t="s">
        <v>371</v>
      </c>
    </row>
    <row r="200" spans="2:21" x14ac:dyDescent="0.2">
      <c r="B200" s="34" t="s">
        <v>252</v>
      </c>
      <c r="C200" s="34" t="s">
        <v>93</v>
      </c>
      <c r="D200" s="34" t="s">
        <v>372</v>
      </c>
      <c r="E200" s="35">
        <v>16500.57</v>
      </c>
      <c r="F200" s="35">
        <v>20.8</v>
      </c>
      <c r="G200" s="35"/>
      <c r="H200" s="35"/>
      <c r="I200" s="35"/>
      <c r="J200" s="35"/>
      <c r="K200" s="35"/>
      <c r="L200" s="35"/>
      <c r="M200" s="35">
        <v>16479.77</v>
      </c>
      <c r="N200" s="35"/>
      <c r="O200" s="35"/>
      <c r="P200" s="35"/>
      <c r="Q200" s="35"/>
      <c r="R200" s="36"/>
      <c r="S200" s="36"/>
      <c r="T200" s="31">
        <f t="shared" si="5"/>
        <v>0</v>
      </c>
    </row>
    <row r="201" spans="2:21" x14ac:dyDescent="0.2">
      <c r="B201" s="34" t="s">
        <v>341</v>
      </c>
      <c r="C201" s="34" t="s">
        <v>93</v>
      </c>
      <c r="D201" s="34" t="s">
        <v>373</v>
      </c>
      <c r="E201" s="35">
        <v>17065.11</v>
      </c>
      <c r="F201" s="35">
        <v>20.8</v>
      </c>
      <c r="G201" s="35"/>
      <c r="H201" s="35"/>
      <c r="I201" s="35"/>
      <c r="J201" s="35"/>
      <c r="K201" s="35"/>
      <c r="L201" s="35"/>
      <c r="M201" s="35">
        <v>17044.310000000001</v>
      </c>
      <c r="N201" s="35"/>
      <c r="O201" s="35"/>
      <c r="P201" s="35"/>
      <c r="Q201" s="35"/>
      <c r="R201" s="36"/>
      <c r="S201" s="36"/>
      <c r="T201" s="31">
        <f t="shared" ref="T201:T253" si="6">E201-(SUM(F201:S201))</f>
        <v>0</v>
      </c>
    </row>
    <row r="202" spans="2:21" x14ac:dyDescent="0.2">
      <c r="B202" s="34" t="s">
        <v>374</v>
      </c>
      <c r="C202" s="34" t="s">
        <v>104</v>
      </c>
      <c r="D202" s="34" t="s">
        <v>312</v>
      </c>
      <c r="E202" s="35">
        <v>58.38</v>
      </c>
      <c r="F202" s="35">
        <v>9.73</v>
      </c>
      <c r="G202" s="35">
        <v>48.65</v>
      </c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6"/>
      <c r="S202" s="36"/>
      <c r="T202" s="31">
        <f t="shared" si="6"/>
        <v>0</v>
      </c>
    </row>
    <row r="203" spans="2:21" x14ac:dyDescent="0.2">
      <c r="B203" s="34" t="s">
        <v>375</v>
      </c>
      <c r="C203" s="34" t="s">
        <v>51</v>
      </c>
      <c r="D203" s="34" t="s">
        <v>68</v>
      </c>
      <c r="E203" s="35">
        <v>901.83</v>
      </c>
      <c r="F203" s="35"/>
      <c r="G203" s="35"/>
      <c r="H203" s="35"/>
      <c r="I203" s="35"/>
      <c r="J203" s="35">
        <v>901.83</v>
      </c>
      <c r="K203" s="35"/>
      <c r="L203" s="35"/>
      <c r="M203" s="35"/>
      <c r="N203" s="35"/>
      <c r="O203" s="35"/>
      <c r="P203" s="35"/>
      <c r="Q203" s="35"/>
      <c r="R203" s="36"/>
      <c r="S203" s="36"/>
      <c r="T203" s="31">
        <f t="shared" si="6"/>
        <v>0</v>
      </c>
    </row>
    <row r="204" spans="2:21" x14ac:dyDescent="0.2">
      <c r="B204" s="34" t="s">
        <v>375</v>
      </c>
      <c r="C204" s="34" t="s">
        <v>51</v>
      </c>
      <c r="D204" s="34" t="s">
        <v>129</v>
      </c>
      <c r="E204" s="35">
        <v>32.6</v>
      </c>
      <c r="F204" s="35"/>
      <c r="G204" s="35">
        <v>32.6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6"/>
      <c r="S204" s="36"/>
      <c r="T204" s="31">
        <f t="shared" si="6"/>
        <v>0</v>
      </c>
    </row>
    <row r="205" spans="2:21" x14ac:dyDescent="0.2">
      <c r="B205" s="34" t="s">
        <v>376</v>
      </c>
      <c r="C205" s="34" t="s">
        <v>282</v>
      </c>
      <c r="D205" s="34" t="s">
        <v>377</v>
      </c>
      <c r="E205" s="35">
        <v>1332</v>
      </c>
      <c r="F205" s="35">
        <v>222</v>
      </c>
      <c r="G205" s="35"/>
      <c r="H205" s="35"/>
      <c r="I205" s="35">
        <v>1110</v>
      </c>
      <c r="J205" s="35"/>
      <c r="K205" s="35"/>
      <c r="L205" s="35"/>
      <c r="M205" s="35"/>
      <c r="N205" s="35"/>
      <c r="O205" s="35"/>
      <c r="P205" s="35"/>
      <c r="Q205" s="35"/>
      <c r="R205" s="36"/>
      <c r="S205" s="36"/>
      <c r="T205" s="31">
        <f t="shared" si="6"/>
        <v>0</v>
      </c>
    </row>
    <row r="206" spans="2:21" x14ac:dyDescent="0.2">
      <c r="B206" s="34" t="s">
        <v>378</v>
      </c>
      <c r="C206" s="34" t="s">
        <v>379</v>
      </c>
      <c r="D206" s="34" t="s">
        <v>380</v>
      </c>
      <c r="E206" s="35">
        <v>54.9</v>
      </c>
      <c r="F206" s="35">
        <v>9.15</v>
      </c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6">
        <v>45.75</v>
      </c>
      <c r="S206" s="36"/>
      <c r="T206" s="31">
        <f t="shared" si="6"/>
        <v>0</v>
      </c>
    </row>
    <row r="207" spans="2:21" x14ac:dyDescent="0.2">
      <c r="B207" s="34" t="s">
        <v>385</v>
      </c>
      <c r="C207" s="34" t="s">
        <v>184</v>
      </c>
      <c r="D207" s="34" t="s">
        <v>384</v>
      </c>
      <c r="E207" s="35">
        <v>33.24</v>
      </c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6">
        <v>33.24</v>
      </c>
      <c r="S207" s="36"/>
      <c r="T207" s="31">
        <f t="shared" si="6"/>
        <v>0</v>
      </c>
    </row>
    <row r="208" spans="2:21" x14ac:dyDescent="0.2">
      <c r="B208" s="34" t="s">
        <v>386</v>
      </c>
      <c r="C208" s="34" t="s">
        <v>63</v>
      </c>
      <c r="D208" s="34" t="s">
        <v>387</v>
      </c>
      <c r="E208" s="35">
        <v>13.98</v>
      </c>
      <c r="F208" s="35"/>
      <c r="G208" s="35"/>
      <c r="H208" s="35"/>
      <c r="I208" s="35"/>
      <c r="J208" s="35"/>
      <c r="K208" s="35"/>
      <c r="L208" s="35"/>
      <c r="M208" s="35"/>
      <c r="N208" s="35"/>
      <c r="O208" s="35">
        <v>13.98</v>
      </c>
      <c r="P208" s="35"/>
      <c r="Q208" s="35"/>
      <c r="R208" s="36"/>
      <c r="S208" s="36"/>
      <c r="T208" s="31">
        <f t="shared" si="6"/>
        <v>0</v>
      </c>
    </row>
    <row r="209" spans="2:21" x14ac:dyDescent="0.2">
      <c r="B209" s="34" t="s">
        <v>388</v>
      </c>
      <c r="C209" s="34" t="s">
        <v>84</v>
      </c>
      <c r="D209" s="34" t="s">
        <v>389</v>
      </c>
      <c r="E209" s="35">
        <v>66.95</v>
      </c>
      <c r="F209" s="35"/>
      <c r="G209" s="35"/>
      <c r="H209" s="35"/>
      <c r="I209" s="35">
        <v>9.75</v>
      </c>
      <c r="J209" s="35"/>
      <c r="K209" s="35">
        <v>48.35</v>
      </c>
      <c r="L209" s="35"/>
      <c r="M209" s="35"/>
      <c r="N209" s="35"/>
      <c r="O209" s="35">
        <v>8.85</v>
      </c>
      <c r="P209" s="35"/>
      <c r="Q209" s="35"/>
      <c r="R209" s="36"/>
      <c r="S209" s="36"/>
      <c r="T209" s="31">
        <f t="shared" si="6"/>
        <v>0</v>
      </c>
    </row>
    <row r="210" spans="2:21" x14ac:dyDescent="0.2">
      <c r="B210" s="34" t="s">
        <v>390</v>
      </c>
      <c r="C210" s="34" t="s">
        <v>125</v>
      </c>
      <c r="D210" s="34" t="s">
        <v>126</v>
      </c>
      <c r="E210" s="35">
        <v>720</v>
      </c>
      <c r="F210" s="35">
        <v>120</v>
      </c>
      <c r="G210" s="35"/>
      <c r="H210" s="35"/>
      <c r="I210" s="35"/>
      <c r="J210" s="35"/>
      <c r="K210" s="35"/>
      <c r="L210" s="35"/>
      <c r="M210" s="35"/>
      <c r="N210" s="35">
        <v>600</v>
      </c>
      <c r="O210" s="35"/>
      <c r="P210" s="35"/>
      <c r="Q210" s="35"/>
      <c r="R210" s="36"/>
      <c r="S210" s="36"/>
      <c r="T210" s="31">
        <f t="shared" si="6"/>
        <v>0</v>
      </c>
    </row>
    <row r="211" spans="2:21" x14ac:dyDescent="0.2">
      <c r="B211" s="34" t="s">
        <v>391</v>
      </c>
      <c r="C211" s="34" t="s">
        <v>52</v>
      </c>
      <c r="D211" s="34" t="s">
        <v>392</v>
      </c>
      <c r="E211" s="35">
        <v>190</v>
      </c>
      <c r="F211" s="35">
        <v>31.67</v>
      </c>
      <c r="G211" s="35">
        <v>158.33000000000001</v>
      </c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6"/>
      <c r="S211" s="36"/>
      <c r="T211" s="31">
        <f t="shared" si="6"/>
        <v>0</v>
      </c>
    </row>
    <row r="212" spans="2:21" x14ac:dyDescent="0.2">
      <c r="B212" s="34" t="s">
        <v>386</v>
      </c>
      <c r="C212" s="34" t="s">
        <v>52</v>
      </c>
      <c r="D212" s="34" t="s">
        <v>393</v>
      </c>
      <c r="E212" s="35">
        <v>6.75</v>
      </c>
      <c r="F212" s="35">
        <v>1.1200000000000001</v>
      </c>
      <c r="G212" s="35"/>
      <c r="H212" s="35">
        <v>5.63</v>
      </c>
      <c r="I212" s="35"/>
      <c r="J212" s="35"/>
      <c r="K212" s="35"/>
      <c r="L212" s="35"/>
      <c r="M212" s="35"/>
      <c r="N212" s="35"/>
      <c r="O212" s="35"/>
      <c r="P212" s="35"/>
      <c r="Q212" s="35"/>
      <c r="R212" s="36"/>
      <c r="S212" s="36"/>
      <c r="T212" s="31">
        <f t="shared" si="6"/>
        <v>0</v>
      </c>
    </row>
    <row r="213" spans="2:21" x14ac:dyDescent="0.2">
      <c r="B213" s="34" t="s">
        <v>394</v>
      </c>
      <c r="C213" s="34" t="s">
        <v>52</v>
      </c>
      <c r="D213" s="34" t="s">
        <v>395</v>
      </c>
      <c r="E213" s="35">
        <v>9.6</v>
      </c>
      <c r="F213" s="35">
        <v>1.6</v>
      </c>
      <c r="G213" s="35">
        <v>8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6"/>
      <c r="S213" s="36"/>
      <c r="T213" s="31">
        <f t="shared" si="6"/>
        <v>0</v>
      </c>
    </row>
    <row r="214" spans="2:21" x14ac:dyDescent="0.2">
      <c r="B214" s="34" t="s">
        <v>351</v>
      </c>
      <c r="C214" s="34" t="s">
        <v>52</v>
      </c>
      <c r="D214" s="34" t="s">
        <v>395</v>
      </c>
      <c r="E214" s="35">
        <v>9.6</v>
      </c>
      <c r="F214" s="35">
        <v>1.6</v>
      </c>
      <c r="G214" s="35">
        <v>8</v>
      </c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6"/>
      <c r="S214" s="36"/>
      <c r="T214" s="31">
        <f t="shared" si="6"/>
        <v>0</v>
      </c>
    </row>
    <row r="215" spans="2:21" x14ac:dyDescent="0.2">
      <c r="B215" s="34" t="s">
        <v>376</v>
      </c>
      <c r="C215" s="34" t="s">
        <v>52</v>
      </c>
      <c r="D215" s="34" t="s">
        <v>396</v>
      </c>
      <c r="E215" s="35">
        <v>2.42</v>
      </c>
      <c r="F215" s="35">
        <v>0.41</v>
      </c>
      <c r="G215" s="35">
        <v>2.0099999999999998</v>
      </c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6"/>
      <c r="S215" s="36"/>
      <c r="T215" s="31">
        <f t="shared" si="6"/>
        <v>0</v>
      </c>
    </row>
    <row r="216" spans="2:21" x14ac:dyDescent="0.2">
      <c r="B216" s="34" t="s">
        <v>397</v>
      </c>
      <c r="C216" s="34" t="s">
        <v>52</v>
      </c>
      <c r="D216" s="34" t="s">
        <v>398</v>
      </c>
      <c r="E216" s="35">
        <v>9.01</v>
      </c>
      <c r="F216" s="35">
        <v>1.5</v>
      </c>
      <c r="G216" s="35">
        <v>7.51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6"/>
      <c r="S216" s="36"/>
      <c r="T216" s="31">
        <f t="shared" si="6"/>
        <v>0</v>
      </c>
      <c r="U216" s="27" t="s">
        <v>399</v>
      </c>
    </row>
    <row r="217" spans="2:21" x14ac:dyDescent="0.2">
      <c r="B217" s="34" t="s">
        <v>400</v>
      </c>
      <c r="C217" s="34" t="s">
        <v>401</v>
      </c>
      <c r="D217" s="34" t="s">
        <v>402</v>
      </c>
      <c r="E217" s="35">
        <v>40</v>
      </c>
      <c r="F217" s="35"/>
      <c r="G217" s="35"/>
      <c r="H217" s="35"/>
      <c r="I217" s="35"/>
      <c r="J217" s="35"/>
      <c r="K217" s="35"/>
      <c r="L217" s="35"/>
      <c r="M217" s="35"/>
      <c r="N217" s="35"/>
      <c r="O217" s="35">
        <v>40</v>
      </c>
      <c r="P217" s="35"/>
      <c r="Q217" s="35"/>
      <c r="R217" s="36"/>
      <c r="S217" s="36"/>
      <c r="T217" s="31">
        <f t="shared" si="6"/>
        <v>0</v>
      </c>
    </row>
    <row r="218" spans="2:21" x14ac:dyDescent="0.2">
      <c r="B218" s="34" t="s">
        <v>403</v>
      </c>
      <c r="C218" s="34" t="s">
        <v>93</v>
      </c>
      <c r="D218" s="34" t="s">
        <v>404</v>
      </c>
      <c r="E218" s="35">
        <v>19701.14</v>
      </c>
      <c r="F218" s="35">
        <v>20.8</v>
      </c>
      <c r="G218" s="35"/>
      <c r="H218" s="35"/>
      <c r="I218" s="35"/>
      <c r="J218" s="35"/>
      <c r="K218" s="35"/>
      <c r="L218" s="35"/>
      <c r="M218" s="35">
        <v>19680.34</v>
      </c>
      <c r="N218" s="35"/>
      <c r="O218" s="35"/>
      <c r="P218" s="35"/>
      <c r="Q218" s="35"/>
      <c r="R218" s="36"/>
      <c r="S218" s="36"/>
      <c r="T218" s="31">
        <f t="shared" si="6"/>
        <v>0</v>
      </c>
    </row>
    <row r="219" spans="2:21" x14ac:dyDescent="0.2">
      <c r="B219" s="34" t="s">
        <v>405</v>
      </c>
      <c r="C219" s="34" t="s">
        <v>63</v>
      </c>
      <c r="D219" s="34" t="s">
        <v>64</v>
      </c>
      <c r="E219" s="35">
        <v>77.010000000000005</v>
      </c>
      <c r="F219" s="35">
        <v>12.83</v>
      </c>
      <c r="G219" s="35"/>
      <c r="H219" s="35"/>
      <c r="I219" s="35"/>
      <c r="J219" s="35"/>
      <c r="K219" s="35"/>
      <c r="L219" s="35"/>
      <c r="M219" s="35"/>
      <c r="N219" s="35">
        <v>64.180000000000007</v>
      </c>
      <c r="O219" s="35"/>
      <c r="P219" s="35"/>
      <c r="Q219" s="35"/>
      <c r="R219" s="36"/>
      <c r="S219" s="36"/>
      <c r="T219" s="31">
        <f t="shared" si="6"/>
        <v>0</v>
      </c>
    </row>
    <row r="220" spans="2:21" x14ac:dyDescent="0.2">
      <c r="B220" s="34" t="s">
        <v>403</v>
      </c>
      <c r="C220" s="34" t="s">
        <v>52</v>
      </c>
      <c r="D220" s="34" t="s">
        <v>406</v>
      </c>
      <c r="E220" s="35">
        <v>92.23</v>
      </c>
      <c r="F220" s="35">
        <v>15.38</v>
      </c>
      <c r="G220" s="35"/>
      <c r="H220" s="35"/>
      <c r="I220" s="35">
        <v>76.849999999999994</v>
      </c>
      <c r="J220" s="35"/>
      <c r="K220" s="35"/>
      <c r="L220" s="35"/>
      <c r="M220" s="35"/>
      <c r="N220" s="35"/>
      <c r="O220" s="35"/>
      <c r="P220" s="35"/>
      <c r="Q220" s="35"/>
      <c r="R220" s="36"/>
      <c r="S220" s="36"/>
      <c r="T220" s="31">
        <f t="shared" si="6"/>
        <v>0</v>
      </c>
    </row>
    <row r="221" spans="2:21" x14ac:dyDescent="0.2">
      <c r="B221" s="34" t="s">
        <v>407</v>
      </c>
      <c r="C221" s="34" t="s">
        <v>52</v>
      </c>
      <c r="D221" s="34" t="s">
        <v>408</v>
      </c>
      <c r="E221" s="35">
        <v>76.930000000000007</v>
      </c>
      <c r="F221" s="35">
        <v>1.1599999999999999</v>
      </c>
      <c r="G221" s="35">
        <v>5.79</v>
      </c>
      <c r="H221" s="35"/>
      <c r="I221" s="35"/>
      <c r="J221" s="35"/>
      <c r="K221" s="35"/>
      <c r="L221" s="35"/>
      <c r="M221" s="35"/>
      <c r="N221" s="35"/>
      <c r="O221" s="35">
        <v>69.98</v>
      </c>
      <c r="P221" s="35"/>
      <c r="Q221" s="35"/>
      <c r="R221" s="36"/>
      <c r="S221" s="36"/>
      <c r="T221" s="31">
        <f t="shared" si="6"/>
        <v>0</v>
      </c>
    </row>
    <row r="222" spans="2:21" x14ac:dyDescent="0.2">
      <c r="B222" s="34" t="s">
        <v>409</v>
      </c>
      <c r="C222" s="34" t="s">
        <v>52</v>
      </c>
      <c r="D222" s="34" t="s">
        <v>406</v>
      </c>
      <c r="E222" s="35">
        <v>4.76</v>
      </c>
      <c r="F222" s="35">
        <v>0.79</v>
      </c>
      <c r="G222" s="35"/>
      <c r="H222" s="35">
        <v>3.97</v>
      </c>
      <c r="I222" s="35"/>
      <c r="J222" s="35"/>
      <c r="K222" s="35"/>
      <c r="L222" s="35"/>
      <c r="M222" s="35"/>
      <c r="N222" s="35"/>
      <c r="O222" s="35"/>
      <c r="P222" s="35"/>
      <c r="Q222" s="35"/>
      <c r="R222" s="36"/>
      <c r="S222" s="36"/>
      <c r="T222" s="31">
        <f t="shared" si="6"/>
        <v>0</v>
      </c>
    </row>
    <row r="223" spans="2:21" x14ac:dyDescent="0.2">
      <c r="B223" s="34" t="s">
        <v>410</v>
      </c>
      <c r="C223" s="34" t="s">
        <v>51</v>
      </c>
      <c r="D223" s="34" t="s">
        <v>68</v>
      </c>
      <c r="E223" s="35">
        <v>901.83</v>
      </c>
      <c r="F223" s="35"/>
      <c r="G223" s="35"/>
      <c r="H223" s="35"/>
      <c r="I223" s="35"/>
      <c r="J223" s="35">
        <v>901.83</v>
      </c>
      <c r="K223" s="35"/>
      <c r="L223" s="35"/>
      <c r="M223" s="35"/>
      <c r="N223" s="35"/>
      <c r="O223" s="35"/>
      <c r="P223" s="35"/>
      <c r="Q223" s="35"/>
      <c r="R223" s="36"/>
      <c r="S223" s="36"/>
      <c r="T223" s="31">
        <f t="shared" si="6"/>
        <v>0</v>
      </c>
    </row>
    <row r="224" spans="2:21" x14ac:dyDescent="0.2">
      <c r="B224" s="34" t="s">
        <v>410</v>
      </c>
      <c r="C224" s="34" t="s">
        <v>51</v>
      </c>
      <c r="D224" s="34" t="s">
        <v>129</v>
      </c>
      <c r="E224" s="35">
        <v>40</v>
      </c>
      <c r="F224" s="35"/>
      <c r="G224" s="35">
        <v>40</v>
      </c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6"/>
      <c r="S224" s="36"/>
      <c r="T224" s="31">
        <f t="shared" si="6"/>
        <v>0</v>
      </c>
    </row>
    <row r="225" spans="2:21" x14ac:dyDescent="0.2">
      <c r="B225" s="34" t="s">
        <v>411</v>
      </c>
      <c r="C225" s="34" t="s">
        <v>278</v>
      </c>
      <c r="D225" s="34" t="s">
        <v>85</v>
      </c>
      <c r="E225" s="35">
        <v>58.69</v>
      </c>
      <c r="F225" s="35">
        <v>9.7799999999999994</v>
      </c>
      <c r="G225" s="35"/>
      <c r="H225" s="35"/>
      <c r="I225" s="35"/>
      <c r="J225" s="35"/>
      <c r="K225" s="35">
        <v>48.91</v>
      </c>
      <c r="L225" s="35"/>
      <c r="M225" s="35"/>
      <c r="N225" s="35"/>
      <c r="O225" s="35"/>
      <c r="P225" s="35"/>
      <c r="Q225" s="35"/>
      <c r="R225" s="36"/>
      <c r="S225" s="36"/>
      <c r="T225" s="31">
        <f t="shared" si="6"/>
        <v>0</v>
      </c>
    </row>
    <row r="226" spans="2:21" x14ac:dyDescent="0.2">
      <c r="B226" s="34" t="s">
        <v>375</v>
      </c>
      <c r="C226" s="34" t="s">
        <v>125</v>
      </c>
      <c r="D226" s="34" t="s">
        <v>126</v>
      </c>
      <c r="E226" s="35">
        <v>672</v>
      </c>
      <c r="F226" s="35">
        <v>112</v>
      </c>
      <c r="G226" s="35"/>
      <c r="H226" s="35"/>
      <c r="I226" s="35"/>
      <c r="J226" s="35"/>
      <c r="K226" s="35"/>
      <c r="L226" s="35"/>
      <c r="M226" s="35"/>
      <c r="N226" s="35">
        <v>560</v>
      </c>
      <c r="O226" s="35"/>
      <c r="P226" s="35"/>
      <c r="Q226" s="35"/>
      <c r="R226" s="36"/>
      <c r="S226" s="36"/>
      <c r="T226" s="31">
        <f t="shared" si="6"/>
        <v>0</v>
      </c>
    </row>
    <row r="227" spans="2:21" x14ac:dyDescent="0.2">
      <c r="B227" s="34" t="s">
        <v>410</v>
      </c>
      <c r="C227" s="34" t="s">
        <v>125</v>
      </c>
      <c r="D227" s="34" t="s">
        <v>126</v>
      </c>
      <c r="E227" s="35">
        <v>672</v>
      </c>
      <c r="F227" s="35">
        <v>112</v>
      </c>
      <c r="G227" s="35"/>
      <c r="H227" s="35"/>
      <c r="I227" s="35"/>
      <c r="J227" s="35"/>
      <c r="K227" s="35"/>
      <c r="L227" s="35"/>
      <c r="M227" s="35"/>
      <c r="N227" s="35">
        <v>560</v>
      </c>
      <c r="O227" s="35"/>
      <c r="P227" s="35"/>
      <c r="Q227" s="35"/>
      <c r="R227" s="36"/>
      <c r="S227" s="36"/>
      <c r="T227" s="31">
        <f t="shared" si="6"/>
        <v>0</v>
      </c>
    </row>
    <row r="228" spans="2:21" x14ac:dyDescent="0.2">
      <c r="B228" s="34" t="s">
        <v>412</v>
      </c>
      <c r="C228" s="34" t="s">
        <v>53</v>
      </c>
      <c r="D228" s="34" t="s">
        <v>99</v>
      </c>
      <c r="E228" s="35">
        <v>750</v>
      </c>
      <c r="F228" s="35"/>
      <c r="G228" s="35">
        <v>750</v>
      </c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6"/>
      <c r="S228" s="36"/>
      <c r="T228" s="31">
        <f t="shared" si="6"/>
        <v>0</v>
      </c>
    </row>
    <row r="229" spans="2:21" x14ac:dyDescent="0.2">
      <c r="B229" s="34" t="s">
        <v>413</v>
      </c>
      <c r="C229" s="34" t="s">
        <v>104</v>
      </c>
      <c r="D229" s="34" t="s">
        <v>312</v>
      </c>
      <c r="E229" s="35">
        <v>71.2</v>
      </c>
      <c r="F229" s="35">
        <v>11.87</v>
      </c>
      <c r="G229" s="35">
        <v>59.33</v>
      </c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6"/>
      <c r="S229" s="36"/>
      <c r="T229" s="31">
        <f t="shared" si="6"/>
        <v>0</v>
      </c>
    </row>
    <row r="230" spans="2:21" x14ac:dyDescent="0.2">
      <c r="B230" s="34" t="s">
        <v>414</v>
      </c>
      <c r="C230" s="34" t="s">
        <v>55</v>
      </c>
      <c r="D230" s="34" t="s">
        <v>232</v>
      </c>
      <c r="E230" s="35">
        <v>56.97</v>
      </c>
      <c r="F230" s="35">
        <v>2.71</v>
      </c>
      <c r="G230" s="35"/>
      <c r="H230" s="35"/>
      <c r="I230" s="35"/>
      <c r="J230" s="35"/>
      <c r="K230" s="35"/>
      <c r="L230" s="35"/>
      <c r="M230" s="35"/>
      <c r="N230" s="35"/>
      <c r="O230" s="35">
        <v>54.26</v>
      </c>
      <c r="P230" s="35"/>
      <c r="Q230" s="35"/>
      <c r="R230" s="36"/>
      <c r="S230" s="36"/>
      <c r="T230" s="31">
        <f t="shared" si="6"/>
        <v>0</v>
      </c>
      <c r="U230" s="27" t="s">
        <v>431</v>
      </c>
    </row>
    <row r="231" spans="2:21" x14ac:dyDescent="0.2">
      <c r="B231" s="34" t="s">
        <v>415</v>
      </c>
      <c r="C231" s="34" t="s">
        <v>416</v>
      </c>
      <c r="D231" s="34" t="s">
        <v>417</v>
      </c>
      <c r="E231" s="35">
        <v>9.4600000000000009</v>
      </c>
      <c r="F231" s="35">
        <v>1.58</v>
      </c>
      <c r="G231" s="35"/>
      <c r="H231" s="35"/>
      <c r="I231" s="35"/>
      <c r="J231" s="35"/>
      <c r="K231" s="35"/>
      <c r="L231" s="35"/>
      <c r="M231" s="35"/>
      <c r="N231" s="35"/>
      <c r="O231" s="35">
        <v>7.88</v>
      </c>
      <c r="P231" s="35"/>
      <c r="Q231" s="35"/>
      <c r="R231" s="36"/>
      <c r="S231" s="36"/>
      <c r="T231" s="31">
        <f t="shared" si="6"/>
        <v>0</v>
      </c>
    </row>
    <row r="232" spans="2:21" x14ac:dyDescent="0.2">
      <c r="B232" s="34" t="s">
        <v>418</v>
      </c>
      <c r="C232" s="34" t="s">
        <v>63</v>
      </c>
      <c r="D232" s="34" t="s">
        <v>64</v>
      </c>
      <c r="E232" s="35">
        <v>77.010000000000005</v>
      </c>
      <c r="F232" s="35">
        <v>12.83</v>
      </c>
      <c r="G232" s="35"/>
      <c r="H232" s="35"/>
      <c r="I232" s="35"/>
      <c r="J232" s="35"/>
      <c r="K232" s="35"/>
      <c r="L232" s="35"/>
      <c r="M232" s="35"/>
      <c r="N232" s="35">
        <v>64.180000000000007</v>
      </c>
      <c r="O232" s="35"/>
      <c r="P232" s="35"/>
      <c r="Q232" s="35"/>
      <c r="R232" s="36"/>
      <c r="S232" s="36"/>
      <c r="T232" s="31">
        <f t="shared" si="6"/>
        <v>0</v>
      </c>
    </row>
    <row r="233" spans="2:21" x14ac:dyDescent="0.2">
      <c r="B233" s="34" t="s">
        <v>419</v>
      </c>
      <c r="C233" s="34" t="s">
        <v>54</v>
      </c>
      <c r="D233" s="34" t="s">
        <v>420</v>
      </c>
      <c r="E233" s="35">
        <v>25</v>
      </c>
      <c r="F233" s="35"/>
      <c r="G233" s="35"/>
      <c r="H233" s="35"/>
      <c r="I233" s="35"/>
      <c r="J233" s="35"/>
      <c r="K233" s="35"/>
      <c r="L233" s="35"/>
      <c r="M233" s="35"/>
      <c r="N233" s="35"/>
      <c r="O233" s="35">
        <v>25</v>
      </c>
      <c r="P233" s="35"/>
      <c r="Q233" s="35"/>
      <c r="R233" s="36"/>
      <c r="S233" s="36"/>
      <c r="T233" s="31">
        <f t="shared" si="6"/>
        <v>0</v>
      </c>
    </row>
    <row r="234" spans="2:21" x14ac:dyDescent="0.2">
      <c r="B234" s="34" t="s">
        <v>421</v>
      </c>
      <c r="C234" s="34" t="s">
        <v>52</v>
      </c>
      <c r="D234" s="34" t="s">
        <v>422</v>
      </c>
      <c r="E234" s="35">
        <v>4.2</v>
      </c>
      <c r="F234" s="35">
        <v>0.7</v>
      </c>
      <c r="G234" s="35">
        <v>3.5</v>
      </c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6"/>
      <c r="S234" s="36"/>
      <c r="T234" s="31">
        <f t="shared" si="6"/>
        <v>0</v>
      </c>
    </row>
    <row r="235" spans="2:21" x14ac:dyDescent="0.2">
      <c r="B235" s="34" t="s">
        <v>419</v>
      </c>
      <c r="C235" s="34" t="s">
        <v>52</v>
      </c>
      <c r="D235" s="34" t="s">
        <v>423</v>
      </c>
      <c r="E235" s="35">
        <v>23.16</v>
      </c>
      <c r="F235" s="35">
        <v>3.86</v>
      </c>
      <c r="G235" s="35"/>
      <c r="H235" s="35"/>
      <c r="I235" s="35">
        <v>19.3</v>
      </c>
      <c r="J235" s="35"/>
      <c r="K235" s="35"/>
      <c r="L235" s="35"/>
      <c r="M235" s="35"/>
      <c r="N235" s="35"/>
      <c r="O235" s="35"/>
      <c r="P235" s="35"/>
      <c r="Q235" s="35"/>
      <c r="R235" s="36"/>
      <c r="S235" s="36"/>
      <c r="T235" s="31">
        <f t="shared" si="6"/>
        <v>0</v>
      </c>
    </row>
    <row r="236" spans="2:21" x14ac:dyDescent="0.2">
      <c r="B236" s="34" t="s">
        <v>424</v>
      </c>
      <c r="C236" s="34" t="s">
        <v>52</v>
      </c>
      <c r="D236" s="34" t="s">
        <v>425</v>
      </c>
      <c r="E236" s="35">
        <v>17.88</v>
      </c>
      <c r="F236" s="35">
        <v>2.98</v>
      </c>
      <c r="G236" s="35"/>
      <c r="H236" s="35"/>
      <c r="I236" s="35">
        <v>14.9</v>
      </c>
      <c r="J236" s="35"/>
      <c r="K236" s="35"/>
      <c r="L236" s="35"/>
      <c r="M236" s="35"/>
      <c r="N236" s="35"/>
      <c r="O236" s="35"/>
      <c r="P236" s="35"/>
      <c r="Q236" s="35"/>
      <c r="R236" s="36"/>
      <c r="S236" s="36"/>
      <c r="T236" s="31">
        <f t="shared" si="6"/>
        <v>0</v>
      </c>
    </row>
    <row r="237" spans="2:21" x14ac:dyDescent="0.2">
      <c r="B237" s="34" t="s">
        <v>426</v>
      </c>
      <c r="C237" s="34" t="s">
        <v>104</v>
      </c>
      <c r="D237" s="34" t="s">
        <v>312</v>
      </c>
      <c r="E237" s="35">
        <v>64.489999999999995</v>
      </c>
      <c r="F237" s="35">
        <v>10.75</v>
      </c>
      <c r="G237" s="35">
        <v>53.74</v>
      </c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6"/>
      <c r="S237" s="36"/>
      <c r="T237" s="31">
        <f t="shared" si="6"/>
        <v>0</v>
      </c>
    </row>
    <row r="238" spans="2:21" x14ac:dyDescent="0.2">
      <c r="B238" s="34" t="s">
        <v>412</v>
      </c>
      <c r="C238" s="34" t="s">
        <v>125</v>
      </c>
      <c r="D238" s="34" t="s">
        <v>126</v>
      </c>
      <c r="E238" s="35">
        <v>144</v>
      </c>
      <c r="F238" s="35">
        <v>24</v>
      </c>
      <c r="G238" s="35"/>
      <c r="H238" s="35"/>
      <c r="I238" s="35"/>
      <c r="J238" s="35"/>
      <c r="K238" s="35"/>
      <c r="L238" s="35"/>
      <c r="M238" s="35"/>
      <c r="N238" s="35">
        <v>120</v>
      </c>
      <c r="O238" s="35"/>
      <c r="P238" s="35"/>
      <c r="Q238" s="35"/>
      <c r="R238" s="36"/>
      <c r="S238" s="36"/>
      <c r="T238" s="31">
        <f t="shared" si="6"/>
        <v>0</v>
      </c>
    </row>
    <row r="239" spans="2:21" x14ac:dyDescent="0.2">
      <c r="B239" s="34" t="s">
        <v>427</v>
      </c>
      <c r="C239" s="34" t="s">
        <v>125</v>
      </c>
      <c r="D239" s="34" t="s">
        <v>126</v>
      </c>
      <c r="E239" s="35">
        <v>1040.2</v>
      </c>
      <c r="F239" s="35">
        <v>173.37</v>
      </c>
      <c r="G239" s="35"/>
      <c r="H239" s="35"/>
      <c r="I239" s="35"/>
      <c r="J239" s="35"/>
      <c r="K239" s="35"/>
      <c r="L239" s="35"/>
      <c r="M239" s="35"/>
      <c r="N239" s="35">
        <v>866.83</v>
      </c>
      <c r="O239" s="35"/>
      <c r="P239" s="35"/>
      <c r="Q239" s="35"/>
      <c r="R239" s="36"/>
      <c r="S239" s="36"/>
      <c r="T239" s="31">
        <f t="shared" si="6"/>
        <v>0</v>
      </c>
    </row>
    <row r="240" spans="2:21" x14ac:dyDescent="0.2">
      <c r="B240" s="34" t="s">
        <v>428</v>
      </c>
      <c r="C240" s="34" t="s">
        <v>125</v>
      </c>
      <c r="D240" s="34" t="s">
        <v>126</v>
      </c>
      <c r="E240" s="35">
        <v>-301.06</v>
      </c>
      <c r="F240" s="35">
        <v>-50.18</v>
      </c>
      <c r="G240" s="35"/>
      <c r="H240" s="35"/>
      <c r="I240" s="35"/>
      <c r="J240" s="35"/>
      <c r="K240" s="35"/>
      <c r="L240" s="35"/>
      <c r="M240" s="35"/>
      <c r="N240" s="35">
        <v>-250.88</v>
      </c>
      <c r="O240" s="35"/>
      <c r="P240" s="35"/>
      <c r="Q240" s="35"/>
      <c r="R240" s="36"/>
      <c r="S240" s="36"/>
      <c r="T240" s="31">
        <f t="shared" si="6"/>
        <v>0</v>
      </c>
    </row>
    <row r="241" spans="2:21" x14ac:dyDescent="0.2">
      <c r="B241" s="34" t="s">
        <v>429</v>
      </c>
      <c r="C241" s="34" t="s">
        <v>51</v>
      </c>
      <c r="D241" s="34" t="s">
        <v>129</v>
      </c>
      <c r="E241" s="35">
        <v>29.8</v>
      </c>
      <c r="F241" s="35"/>
      <c r="G241" s="35">
        <v>29.8</v>
      </c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6"/>
      <c r="S241" s="36"/>
      <c r="T241" s="31">
        <f t="shared" si="6"/>
        <v>0</v>
      </c>
    </row>
    <row r="242" spans="2:21" x14ac:dyDescent="0.2">
      <c r="B242" s="34" t="s">
        <v>430</v>
      </c>
      <c r="C242" s="34" t="s">
        <v>51</v>
      </c>
      <c r="D242" s="34" t="s">
        <v>68</v>
      </c>
      <c r="E242" s="35">
        <v>901.83</v>
      </c>
      <c r="F242" s="35"/>
      <c r="G242" s="35"/>
      <c r="H242" s="35"/>
      <c r="I242" s="35"/>
      <c r="J242" s="35">
        <v>901.83</v>
      </c>
      <c r="K242" s="35"/>
      <c r="L242" s="35"/>
      <c r="M242" s="35"/>
      <c r="N242" s="35"/>
      <c r="O242" s="35"/>
      <c r="P242" s="35"/>
      <c r="Q242" s="35"/>
      <c r="R242" s="36"/>
      <c r="S242" s="36"/>
      <c r="T242" s="31">
        <f t="shared" si="6"/>
        <v>0</v>
      </c>
    </row>
    <row r="243" spans="2:21" x14ac:dyDescent="0.2">
      <c r="B243" s="34" t="s">
        <v>432</v>
      </c>
      <c r="C243" s="34" t="s">
        <v>278</v>
      </c>
      <c r="D243" s="34" t="s">
        <v>85</v>
      </c>
      <c r="E243" s="35">
        <v>57.29</v>
      </c>
      <c r="F243" s="35">
        <v>9.5500000000000007</v>
      </c>
      <c r="G243" s="35"/>
      <c r="H243" s="35"/>
      <c r="I243" s="35"/>
      <c r="J243" s="35"/>
      <c r="K243" s="35">
        <v>47.74</v>
      </c>
      <c r="L243" s="35"/>
      <c r="M243" s="35"/>
      <c r="N243" s="35"/>
      <c r="O243" s="35"/>
      <c r="P243" s="35"/>
      <c r="Q243" s="35"/>
      <c r="R243" s="36"/>
      <c r="S243" s="36"/>
      <c r="T243" s="31">
        <f t="shared" si="6"/>
        <v>0</v>
      </c>
    </row>
    <row r="244" spans="2:21" x14ac:dyDescent="0.2">
      <c r="B244" s="34" t="s">
        <v>432</v>
      </c>
      <c r="C244" s="34" t="s">
        <v>53</v>
      </c>
      <c r="D244" s="34" t="s">
        <v>99</v>
      </c>
      <c r="E244" s="35">
        <v>375</v>
      </c>
      <c r="F244" s="35"/>
      <c r="G244" s="35">
        <v>375</v>
      </c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6"/>
      <c r="S244" s="36"/>
      <c r="T244" s="31">
        <f t="shared" si="6"/>
        <v>0</v>
      </c>
    </row>
    <row r="245" spans="2:21" x14ac:dyDescent="0.2">
      <c r="B245" s="34" t="s">
        <v>433</v>
      </c>
      <c r="C245" s="34" t="s">
        <v>57</v>
      </c>
      <c r="D245" s="34" t="s">
        <v>148</v>
      </c>
      <c r="E245" s="35">
        <v>12.61</v>
      </c>
      <c r="F245" s="35"/>
      <c r="G245" s="35">
        <v>12.61</v>
      </c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6"/>
      <c r="S245" s="36"/>
      <c r="T245" s="31">
        <f t="shared" si="6"/>
        <v>0</v>
      </c>
    </row>
    <row r="246" spans="2:21" x14ac:dyDescent="0.2">
      <c r="B246" s="34" t="s">
        <v>433</v>
      </c>
      <c r="C246" s="34" t="s">
        <v>57</v>
      </c>
      <c r="D246" s="34" t="s">
        <v>226</v>
      </c>
      <c r="E246" s="35">
        <v>175.8</v>
      </c>
      <c r="F246" s="35"/>
      <c r="G246" s="35"/>
      <c r="H246" s="35"/>
      <c r="I246" s="35"/>
      <c r="J246" s="35"/>
      <c r="K246" s="35">
        <v>175.8</v>
      </c>
      <c r="L246" s="35"/>
      <c r="M246" s="35"/>
      <c r="N246" s="35"/>
      <c r="O246" s="35"/>
      <c r="P246" s="35"/>
      <c r="Q246" s="35"/>
      <c r="R246" s="36"/>
      <c r="S246" s="36"/>
      <c r="T246" s="31">
        <f t="shared" si="6"/>
        <v>0</v>
      </c>
    </row>
    <row r="247" spans="2:21" x14ac:dyDescent="0.2">
      <c r="B247" s="34" t="s">
        <v>433</v>
      </c>
      <c r="C247" s="34" t="s">
        <v>57</v>
      </c>
      <c r="D247" s="34" t="s">
        <v>225</v>
      </c>
      <c r="E247" s="35">
        <v>176.98</v>
      </c>
      <c r="F247" s="35"/>
      <c r="G247" s="35"/>
      <c r="H247" s="35">
        <v>176.98</v>
      </c>
      <c r="I247" s="35"/>
      <c r="J247" s="35"/>
      <c r="K247" s="35"/>
      <c r="L247" s="35"/>
      <c r="M247" s="35"/>
      <c r="N247" s="35"/>
      <c r="O247" s="35"/>
      <c r="P247" s="35"/>
      <c r="Q247" s="35"/>
      <c r="R247" s="36"/>
      <c r="S247" s="36"/>
      <c r="T247" s="31">
        <f t="shared" si="6"/>
        <v>0</v>
      </c>
    </row>
    <row r="248" spans="2:21" x14ac:dyDescent="0.2">
      <c r="B248" s="34" t="s">
        <v>414</v>
      </c>
      <c r="C248" s="34" t="s">
        <v>56</v>
      </c>
      <c r="D248" s="34" t="s">
        <v>149</v>
      </c>
      <c r="E248" s="35">
        <v>38.5</v>
      </c>
      <c r="F248" s="35"/>
      <c r="G248" s="35">
        <v>38.5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6"/>
      <c r="S248" s="36"/>
      <c r="T248" s="31">
        <f t="shared" si="6"/>
        <v>0</v>
      </c>
    </row>
    <row r="249" spans="2:21" x14ac:dyDescent="0.2">
      <c r="B249" s="34" t="s">
        <v>415</v>
      </c>
      <c r="C249" s="34" t="s">
        <v>56</v>
      </c>
      <c r="D249" s="34" t="s">
        <v>149</v>
      </c>
      <c r="E249" s="35">
        <v>44.62</v>
      </c>
      <c r="F249" s="35"/>
      <c r="G249" s="35">
        <v>44.62</v>
      </c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6"/>
      <c r="S249" s="36"/>
      <c r="T249" s="31">
        <f t="shared" si="6"/>
        <v>0</v>
      </c>
    </row>
    <row r="250" spans="2:21" x14ac:dyDescent="0.2">
      <c r="B250" s="34" t="s">
        <v>434</v>
      </c>
      <c r="C250" s="34" t="s">
        <v>56</v>
      </c>
      <c r="D250" s="34" t="s">
        <v>149</v>
      </c>
      <c r="E250" s="35">
        <v>80.930000000000007</v>
      </c>
      <c r="F250" s="35">
        <v>1.72</v>
      </c>
      <c r="G250" s="35">
        <v>79.209999999999994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6"/>
      <c r="S250" s="36"/>
      <c r="T250" s="31">
        <f t="shared" si="6"/>
        <v>0</v>
      </c>
    </row>
    <row r="251" spans="2:21" x14ac:dyDescent="0.2">
      <c r="B251" s="34" t="s">
        <v>415</v>
      </c>
      <c r="C251" s="34" t="s">
        <v>55</v>
      </c>
      <c r="D251" s="34" t="s">
        <v>232</v>
      </c>
      <c r="E251" s="35">
        <v>27.68</v>
      </c>
      <c r="F251" s="35"/>
      <c r="G251" s="35"/>
      <c r="H251" s="35"/>
      <c r="I251" s="35"/>
      <c r="J251" s="35"/>
      <c r="K251" s="35"/>
      <c r="L251" s="35"/>
      <c r="M251" s="35"/>
      <c r="N251" s="35"/>
      <c r="O251" s="35">
        <v>27.68</v>
      </c>
      <c r="P251" s="35"/>
      <c r="Q251" s="35"/>
      <c r="R251" s="36"/>
      <c r="S251" s="36"/>
      <c r="T251" s="31">
        <f t="shared" si="6"/>
        <v>0</v>
      </c>
      <c r="U251" s="27" t="s">
        <v>435</v>
      </c>
    </row>
    <row r="252" spans="2:21" x14ac:dyDescent="0.2">
      <c r="B252" s="34"/>
      <c r="C252" s="34"/>
      <c r="D252" s="34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6"/>
      <c r="S252" s="36"/>
      <c r="T252" s="31">
        <f t="shared" si="6"/>
        <v>0</v>
      </c>
    </row>
    <row r="253" spans="2:21" x14ac:dyDescent="0.2">
      <c r="B253" s="38"/>
      <c r="C253" s="38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40"/>
      <c r="S253" s="40"/>
      <c r="T253" s="31">
        <f t="shared" si="6"/>
        <v>0</v>
      </c>
    </row>
    <row r="254" spans="2:21" x14ac:dyDescent="0.2">
      <c r="D254" s="41" t="s">
        <v>22</v>
      </c>
      <c r="E254" s="42">
        <f t="shared" ref="E254:J254" si="7">SUM(E3:E253)</f>
        <v>239661.52000000008</v>
      </c>
      <c r="F254" s="42">
        <f t="shared" si="7"/>
        <v>19720.740000000002</v>
      </c>
      <c r="G254" s="42">
        <f t="shared" si="7"/>
        <v>11324.080000000002</v>
      </c>
      <c r="H254" s="42">
        <f t="shared" si="7"/>
        <v>2358.5100000000002</v>
      </c>
      <c r="I254" s="42">
        <f t="shared" si="7"/>
        <v>4492.4000000000005</v>
      </c>
      <c r="J254" s="42">
        <f t="shared" si="7"/>
        <v>11261.96</v>
      </c>
      <c r="K254" s="62">
        <f>SUM(K3:K253)</f>
        <v>74284.630000000019</v>
      </c>
      <c r="L254" s="42">
        <f t="shared" ref="L254:S254" si="8">SUM(L3:L253)</f>
        <v>894.25</v>
      </c>
      <c r="M254" s="42">
        <f t="shared" si="8"/>
        <v>67470.8</v>
      </c>
      <c r="N254" s="42">
        <f t="shared" si="8"/>
        <v>7449.72</v>
      </c>
      <c r="O254" s="42">
        <f t="shared" si="8"/>
        <v>8103.5199999999995</v>
      </c>
      <c r="P254" s="42">
        <f t="shared" si="8"/>
        <v>6189.94</v>
      </c>
      <c r="Q254" s="42">
        <f t="shared" si="8"/>
        <v>0</v>
      </c>
      <c r="R254" s="42">
        <f t="shared" si="8"/>
        <v>910.97</v>
      </c>
      <c r="S254" s="42">
        <f t="shared" si="8"/>
        <v>25200</v>
      </c>
      <c r="T254" s="43"/>
    </row>
  </sheetData>
  <conditionalFormatting sqref="T3:T253">
    <cfRule type="cellIs" dxfId="0" priority="3" operator="notEqual">
      <formula>0</formula>
    </cfRule>
    <cfRule type="cellIs" priority="4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7C2B-F0A9-4A01-A480-4ACFC1F76B4E}">
  <dimension ref="A1:K46"/>
  <sheetViews>
    <sheetView tabSelected="1" topLeftCell="B1" workbookViewId="0">
      <selection activeCell="D22" sqref="D22"/>
    </sheetView>
  </sheetViews>
  <sheetFormatPr defaultRowHeight="14.4" x14ac:dyDescent="0.3"/>
  <cols>
    <col min="1" max="1" width="12.6640625" customWidth="1"/>
    <col min="2" max="2" width="12.5546875" customWidth="1"/>
    <col min="3" max="3" width="13.44140625" customWidth="1"/>
    <col min="4" max="4" width="27.6640625" customWidth="1"/>
    <col min="5" max="5" width="8.33203125" customWidth="1"/>
    <col min="6" max="6" width="12.5546875" customWidth="1"/>
    <col min="7" max="7" width="11.88671875" customWidth="1"/>
    <col min="9" max="9" width="10.6640625" customWidth="1"/>
  </cols>
  <sheetData>
    <row r="1" spans="1:11" x14ac:dyDescent="0.3">
      <c r="A1" s="55" t="s">
        <v>0</v>
      </c>
    </row>
    <row r="2" spans="1:11" ht="15.6" customHeight="1" x14ac:dyDescent="0.3">
      <c r="A2" s="56" t="s">
        <v>13</v>
      </c>
      <c r="B2" s="57" t="s">
        <v>37</v>
      </c>
      <c r="C2" s="57" t="s">
        <v>6</v>
      </c>
      <c r="D2" s="58" t="s">
        <v>7</v>
      </c>
      <c r="F2" t="s">
        <v>467</v>
      </c>
      <c r="G2" t="s">
        <v>466</v>
      </c>
      <c r="H2" t="s">
        <v>468</v>
      </c>
      <c r="I2" t="s">
        <v>469</v>
      </c>
      <c r="J2" t="s">
        <v>470</v>
      </c>
      <c r="K2" t="s">
        <v>471</v>
      </c>
    </row>
    <row r="3" spans="1:11" x14ac:dyDescent="0.3">
      <c r="B3" t="s">
        <v>108</v>
      </c>
      <c r="C3" s="1">
        <v>55000</v>
      </c>
      <c r="D3" t="s">
        <v>62</v>
      </c>
      <c r="F3">
        <v>55000</v>
      </c>
    </row>
    <row r="4" spans="1:11" x14ac:dyDescent="0.3">
      <c r="B4" t="s">
        <v>154</v>
      </c>
      <c r="C4" s="60">
        <v>3147.23</v>
      </c>
      <c r="D4" t="s">
        <v>155</v>
      </c>
      <c r="K4">
        <v>3147.23</v>
      </c>
    </row>
    <row r="5" spans="1:11" x14ac:dyDescent="0.3">
      <c r="B5" t="s">
        <v>171</v>
      </c>
      <c r="C5" s="60">
        <v>77</v>
      </c>
      <c r="D5" t="s">
        <v>436</v>
      </c>
      <c r="H5">
        <v>77</v>
      </c>
    </row>
    <row r="6" spans="1:11" x14ac:dyDescent="0.3">
      <c r="B6" t="s">
        <v>180</v>
      </c>
      <c r="C6" s="60">
        <v>1070</v>
      </c>
      <c r="D6" t="s">
        <v>436</v>
      </c>
      <c r="H6">
        <v>1070</v>
      </c>
    </row>
    <row r="7" spans="1:11" x14ac:dyDescent="0.3">
      <c r="B7" t="s">
        <v>180</v>
      </c>
      <c r="C7" s="60">
        <v>770</v>
      </c>
      <c r="D7" t="s">
        <v>436</v>
      </c>
      <c r="H7">
        <v>770</v>
      </c>
    </row>
    <row r="8" spans="1:11" x14ac:dyDescent="0.3">
      <c r="B8" t="s">
        <v>437</v>
      </c>
      <c r="C8" s="60">
        <v>249.25</v>
      </c>
      <c r="D8" t="s">
        <v>465</v>
      </c>
      <c r="H8">
        <v>232</v>
      </c>
      <c r="K8">
        <v>17.25</v>
      </c>
    </row>
    <row r="9" spans="1:11" x14ac:dyDescent="0.3">
      <c r="B9" t="s">
        <v>214</v>
      </c>
      <c r="C9" s="60">
        <v>14461.53</v>
      </c>
      <c r="D9" t="s">
        <v>438</v>
      </c>
      <c r="K9">
        <v>14461.53</v>
      </c>
    </row>
    <row r="10" spans="1:11" x14ac:dyDescent="0.3">
      <c r="B10" t="s">
        <v>250</v>
      </c>
      <c r="C10" s="1">
        <v>353.11</v>
      </c>
      <c r="D10" t="s">
        <v>439</v>
      </c>
      <c r="K10">
        <v>353.11</v>
      </c>
    </row>
    <row r="11" spans="1:11" x14ac:dyDescent="0.3">
      <c r="B11" t="s">
        <v>252</v>
      </c>
      <c r="C11" s="1">
        <v>2085</v>
      </c>
      <c r="D11" t="s">
        <v>436</v>
      </c>
      <c r="H11">
        <v>2085</v>
      </c>
    </row>
    <row r="12" spans="1:11" x14ac:dyDescent="0.3">
      <c r="B12" t="s">
        <v>249</v>
      </c>
      <c r="C12" s="1">
        <v>39.69</v>
      </c>
      <c r="D12" t="s">
        <v>439</v>
      </c>
      <c r="K12">
        <v>39.69</v>
      </c>
    </row>
    <row r="13" spans="1:11" x14ac:dyDescent="0.3">
      <c r="B13" t="s">
        <v>440</v>
      </c>
      <c r="C13" s="1">
        <v>302</v>
      </c>
      <c r="D13" t="s">
        <v>474</v>
      </c>
      <c r="K13">
        <v>302</v>
      </c>
    </row>
    <row r="14" spans="1:11" x14ac:dyDescent="0.3">
      <c r="B14" t="s">
        <v>247</v>
      </c>
      <c r="C14" s="1">
        <v>278</v>
      </c>
      <c r="D14" t="s">
        <v>464</v>
      </c>
      <c r="H14">
        <v>278</v>
      </c>
    </row>
    <row r="15" spans="1:11" x14ac:dyDescent="0.3">
      <c r="B15" t="s">
        <v>441</v>
      </c>
      <c r="C15" s="1">
        <v>984</v>
      </c>
      <c r="D15" t="s">
        <v>436</v>
      </c>
      <c r="H15">
        <v>984</v>
      </c>
    </row>
    <row r="16" spans="1:11" x14ac:dyDescent="0.3">
      <c r="B16" t="s">
        <v>441</v>
      </c>
      <c r="C16" s="1">
        <v>118</v>
      </c>
      <c r="D16" t="s">
        <v>463</v>
      </c>
      <c r="H16">
        <v>118</v>
      </c>
    </row>
    <row r="17" spans="2:11" x14ac:dyDescent="0.3">
      <c r="B17" t="s">
        <v>442</v>
      </c>
      <c r="C17" s="1">
        <v>100</v>
      </c>
      <c r="D17" t="s">
        <v>443</v>
      </c>
      <c r="K17">
        <v>100</v>
      </c>
    </row>
    <row r="18" spans="2:11" x14ac:dyDescent="0.3">
      <c r="B18" t="s">
        <v>269</v>
      </c>
      <c r="C18" s="1">
        <v>925</v>
      </c>
      <c r="D18" t="s">
        <v>436</v>
      </c>
      <c r="H18">
        <v>925</v>
      </c>
    </row>
    <row r="19" spans="2:11" x14ac:dyDescent="0.3">
      <c r="B19" t="s">
        <v>269</v>
      </c>
      <c r="C19" s="1">
        <v>118</v>
      </c>
      <c r="D19" t="s">
        <v>436</v>
      </c>
      <c r="H19">
        <v>118</v>
      </c>
    </row>
    <row r="20" spans="2:11" x14ac:dyDescent="0.3">
      <c r="B20" t="s">
        <v>269</v>
      </c>
      <c r="C20" s="1">
        <v>770</v>
      </c>
      <c r="D20" t="s">
        <v>436</v>
      </c>
      <c r="H20">
        <v>770</v>
      </c>
    </row>
    <row r="21" spans="2:11" x14ac:dyDescent="0.3">
      <c r="B21" t="s">
        <v>303</v>
      </c>
      <c r="C21" s="1">
        <v>770</v>
      </c>
      <c r="D21" t="s">
        <v>462</v>
      </c>
      <c r="H21">
        <v>770</v>
      </c>
    </row>
    <row r="22" spans="2:11" x14ac:dyDescent="0.3">
      <c r="B22" t="s">
        <v>277</v>
      </c>
      <c r="C22" s="1">
        <v>47</v>
      </c>
      <c r="D22" t="s">
        <v>444</v>
      </c>
      <c r="H22">
        <v>47</v>
      </c>
    </row>
    <row r="23" spans="2:11" x14ac:dyDescent="0.3">
      <c r="B23" t="s">
        <v>264</v>
      </c>
      <c r="C23" s="1">
        <v>55000</v>
      </c>
      <c r="D23" t="s">
        <v>62</v>
      </c>
      <c r="F23">
        <v>55000</v>
      </c>
    </row>
    <row r="24" spans="2:11" x14ac:dyDescent="0.3">
      <c r="B24" t="s">
        <v>281</v>
      </c>
      <c r="C24" s="1">
        <v>296</v>
      </c>
      <c r="D24" t="s">
        <v>436</v>
      </c>
      <c r="H24">
        <v>296</v>
      </c>
    </row>
    <row r="25" spans="2:11" x14ac:dyDescent="0.3">
      <c r="B25" t="s">
        <v>446</v>
      </c>
      <c r="C25" s="1">
        <v>2342</v>
      </c>
      <c r="D25" t="s">
        <v>445</v>
      </c>
      <c r="G25">
        <v>2342</v>
      </c>
    </row>
    <row r="26" spans="2:11" x14ac:dyDescent="0.3">
      <c r="B26" t="s">
        <v>447</v>
      </c>
      <c r="C26" s="1">
        <v>500</v>
      </c>
      <c r="D26" t="s">
        <v>448</v>
      </c>
      <c r="I26">
        <v>500</v>
      </c>
    </row>
    <row r="27" spans="2:11" x14ac:dyDescent="0.3">
      <c r="B27" t="s">
        <v>359</v>
      </c>
      <c r="C27" s="1">
        <v>1034</v>
      </c>
      <c r="D27" t="s">
        <v>451</v>
      </c>
      <c r="G27">
        <v>1034</v>
      </c>
    </row>
    <row r="28" spans="2:11" x14ac:dyDescent="0.3">
      <c r="B28" t="s">
        <v>359</v>
      </c>
      <c r="C28" s="1">
        <v>500</v>
      </c>
      <c r="D28" t="s">
        <v>452</v>
      </c>
      <c r="I28">
        <v>500</v>
      </c>
    </row>
    <row r="29" spans="2:11" ht="15.6" customHeight="1" x14ac:dyDescent="0.3">
      <c r="B29" t="s">
        <v>449</v>
      </c>
      <c r="C29" s="1">
        <v>49658</v>
      </c>
      <c r="D29" t="s">
        <v>450</v>
      </c>
      <c r="K29">
        <v>49658</v>
      </c>
    </row>
    <row r="30" spans="2:11" ht="15.6" customHeight="1" x14ac:dyDescent="0.3">
      <c r="B30" t="s">
        <v>454</v>
      </c>
      <c r="C30" s="1">
        <v>847</v>
      </c>
      <c r="D30" t="s">
        <v>436</v>
      </c>
      <c r="H30">
        <v>847</v>
      </c>
    </row>
    <row r="31" spans="2:11" ht="15.6" customHeight="1" x14ac:dyDescent="0.3">
      <c r="B31" t="s">
        <v>454</v>
      </c>
      <c r="C31" s="1">
        <v>100</v>
      </c>
      <c r="D31" t="s">
        <v>455</v>
      </c>
      <c r="H31">
        <v>100</v>
      </c>
    </row>
    <row r="32" spans="2:11" ht="15.6" customHeight="1" x14ac:dyDescent="0.3">
      <c r="B32" t="s">
        <v>362</v>
      </c>
      <c r="C32" s="1">
        <v>1033</v>
      </c>
      <c r="D32" t="s">
        <v>456</v>
      </c>
      <c r="G32">
        <v>176</v>
      </c>
      <c r="H32">
        <v>857</v>
      </c>
    </row>
    <row r="33" spans="2:11" ht="15.6" customHeight="1" x14ac:dyDescent="0.3">
      <c r="B33" t="s">
        <v>364</v>
      </c>
      <c r="C33" s="1">
        <v>1132</v>
      </c>
      <c r="D33" t="s">
        <v>457</v>
      </c>
      <c r="G33">
        <v>132</v>
      </c>
      <c r="I33">
        <v>500</v>
      </c>
      <c r="J33">
        <v>500</v>
      </c>
    </row>
    <row r="34" spans="2:11" ht="15.6" customHeight="1" x14ac:dyDescent="0.3">
      <c r="B34" t="s">
        <v>364</v>
      </c>
      <c r="C34" s="1">
        <v>2965</v>
      </c>
      <c r="D34" t="s">
        <v>370</v>
      </c>
      <c r="G34">
        <v>2965</v>
      </c>
    </row>
    <row r="35" spans="2:11" ht="15.6" customHeight="1" x14ac:dyDescent="0.3">
      <c r="B35" t="s">
        <v>368</v>
      </c>
      <c r="C35" s="1">
        <v>315</v>
      </c>
      <c r="D35" t="s">
        <v>436</v>
      </c>
      <c r="H35">
        <v>315</v>
      </c>
    </row>
    <row r="36" spans="2:11" ht="15.6" customHeight="1" x14ac:dyDescent="0.3">
      <c r="B36" t="s">
        <v>397</v>
      </c>
      <c r="C36" s="1">
        <v>500</v>
      </c>
      <c r="D36" t="s">
        <v>382</v>
      </c>
      <c r="J36">
        <v>500</v>
      </c>
    </row>
    <row r="37" spans="2:11" ht="15.6" customHeight="1" x14ac:dyDescent="0.3">
      <c r="B37" t="s">
        <v>397</v>
      </c>
      <c r="C37" s="1">
        <v>1355.74</v>
      </c>
      <c r="D37" t="s">
        <v>458</v>
      </c>
      <c r="K37">
        <v>1355.74</v>
      </c>
    </row>
    <row r="38" spans="2:11" ht="39.6" customHeight="1" x14ac:dyDescent="0.3">
      <c r="B38" t="s">
        <v>453</v>
      </c>
      <c r="C38" s="1">
        <v>661.51</v>
      </c>
      <c r="D38" t="s">
        <v>381</v>
      </c>
      <c r="E38" s="63">
        <v>661.51</v>
      </c>
      <c r="F38" s="63" t="s">
        <v>383</v>
      </c>
    </row>
    <row r="39" spans="2:11" ht="15.6" customHeight="1" x14ac:dyDescent="0.3">
      <c r="B39" t="s">
        <v>453</v>
      </c>
      <c r="C39" s="1">
        <v>80</v>
      </c>
      <c r="D39" t="s">
        <v>436</v>
      </c>
      <c r="H39">
        <v>80</v>
      </c>
    </row>
    <row r="40" spans="2:11" ht="15.6" customHeight="1" x14ac:dyDescent="0.3">
      <c r="B40" t="s">
        <v>413</v>
      </c>
      <c r="C40" s="1">
        <v>2025</v>
      </c>
      <c r="D40" t="s">
        <v>436</v>
      </c>
      <c r="H40">
        <v>2025</v>
      </c>
    </row>
    <row r="41" spans="2:11" ht="15.6" customHeight="1" x14ac:dyDescent="0.3">
      <c r="B41" t="s">
        <v>459</v>
      </c>
      <c r="C41" s="1">
        <v>925</v>
      </c>
      <c r="D41" t="s">
        <v>436</v>
      </c>
      <c r="H41">
        <v>925</v>
      </c>
    </row>
    <row r="42" spans="2:11" ht="15.6" customHeight="1" x14ac:dyDescent="0.3">
      <c r="B42" t="s">
        <v>460</v>
      </c>
      <c r="C42" s="1">
        <v>388</v>
      </c>
      <c r="D42" t="s">
        <v>461</v>
      </c>
      <c r="G42">
        <v>308</v>
      </c>
      <c r="H42">
        <v>80</v>
      </c>
    </row>
    <row r="44" spans="2:11" x14ac:dyDescent="0.3">
      <c r="C44" s="1"/>
    </row>
    <row r="45" spans="2:11" x14ac:dyDescent="0.3">
      <c r="C45" s="1"/>
    </row>
    <row r="46" spans="2:11" x14ac:dyDescent="0.3">
      <c r="C46" s="22">
        <f>SUM(C3:C45)</f>
        <v>203322.06</v>
      </c>
      <c r="E46" t="s">
        <v>472</v>
      </c>
      <c r="F46" s="64">
        <f t="shared" ref="F46:K46" si="0">SUM(F3:F45)</f>
        <v>110000</v>
      </c>
      <c r="G46" s="64">
        <f t="shared" si="0"/>
        <v>6957</v>
      </c>
      <c r="H46" s="64">
        <f t="shared" si="0"/>
        <v>13769</v>
      </c>
      <c r="I46" s="64">
        <f t="shared" si="0"/>
        <v>1500</v>
      </c>
      <c r="J46" s="64">
        <f t="shared" si="0"/>
        <v>1000</v>
      </c>
      <c r="K46" s="64">
        <f t="shared" si="0"/>
        <v>69434.55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 to date</vt:lpstr>
      <vt:lpstr>Cash Book</vt:lpstr>
      <vt:lpstr>Receipts 22-23</vt:lpstr>
      <vt:lpstr>'Overview to date'!Print_Area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</dc:creator>
  <cp:lastModifiedBy>Angela Livingstone</cp:lastModifiedBy>
  <cp:lastPrinted>2023-04-13T14:56:08Z</cp:lastPrinted>
  <dcterms:created xsi:type="dcterms:W3CDTF">2022-11-09T20:53:54Z</dcterms:created>
  <dcterms:modified xsi:type="dcterms:W3CDTF">2024-02-08T15:51:37Z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37d5f7-ab0f-4201-b716-e10274547e00_Enabled">
    <vt:lpwstr>true</vt:lpwstr>
  </property>
  <property fmtid="{D5CDD505-2E9C-101B-9397-08002B2CF9AE}" pid="3" name="MSIP_Label_e037d5f7-ab0f-4201-b716-e10274547e00_SetDate">
    <vt:lpwstr>2023-02-22T11:24:54Z</vt:lpwstr>
  </property>
  <property fmtid="{D5CDD505-2E9C-101B-9397-08002B2CF9AE}" pid="4" name="MSIP_Label_e037d5f7-ab0f-4201-b716-e10274547e00_Method">
    <vt:lpwstr>Privileged</vt:lpwstr>
  </property>
  <property fmtid="{D5CDD505-2E9C-101B-9397-08002B2CF9AE}" pid="5" name="MSIP_Label_e037d5f7-ab0f-4201-b716-e10274547e00_Name">
    <vt:lpwstr>e037d5f7-ab0f-4201-b716-e10274547e00</vt:lpwstr>
  </property>
  <property fmtid="{D5CDD505-2E9C-101B-9397-08002B2CF9AE}" pid="6" name="MSIP_Label_e037d5f7-ab0f-4201-b716-e10274547e00_SiteId">
    <vt:lpwstr>cc7f83dd-bc5a-4682-9b3e-062a900202a2</vt:lpwstr>
  </property>
  <property fmtid="{D5CDD505-2E9C-101B-9397-08002B2CF9AE}" pid="7" name="MSIP_Label_e037d5f7-ab0f-4201-b716-e10274547e00_ActionId">
    <vt:lpwstr>75e11c1f-d85b-44ef-ab2d-c01b6cad2151</vt:lpwstr>
  </property>
  <property fmtid="{D5CDD505-2E9C-101B-9397-08002B2CF9AE}" pid="8" name="MSIP_Label_e037d5f7-ab0f-4201-b716-e10274547e00_ContentBits">
    <vt:lpwstr>0</vt:lpwstr>
  </property>
</Properties>
</file>